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7400" windowHeight="10410" activeTab="0"/>
  </bookViews>
  <sheets>
    <sheet name="приложение 1" sheetId="1" r:id="rId1"/>
    <sheet name="Приложение" sheetId="2" state="hidden" r:id="rId2"/>
  </sheets>
  <definedNames>
    <definedName name="_xlnm.Print_Area" localSheetId="1">'Приложение'!$A$1:$D$41</definedName>
    <definedName name="_xlnm.Print_Area" localSheetId="0">'приложение 1'!$C$3:$R$103</definedName>
    <definedName name="Приложение">'Приложение'!$A$1:$D$41</definedName>
  </definedNames>
  <calcPr fullCalcOnLoad="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U6" authorId="0">
      <text>
        <r>
          <rPr>
            <sz val="11"/>
            <rFont val="Times New Roman"/>
            <family val="1"/>
          </rPr>
          <t>В данную ячейку введите дату окончания отчетного периода, за который заполняется баланс.</t>
        </r>
      </text>
    </comment>
    <comment ref="L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Показатели бухгалтерской отчетности приводятся в миллионах белорусских рублей в целых числах.</t>
        </r>
      </text>
    </comment>
    <comment ref="C20" authorId="0">
      <text>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капитала, отчета о движении денежных средств, отчета о целевом использовании полученных средств, по которым отсутствуют числовые значения, прочеркиваются. </t>
        </r>
        <r>
          <rPr>
            <b/>
            <sz val="11"/>
            <color indexed="48"/>
            <rFont val="Times New Roman"/>
            <family val="1"/>
          </rPr>
          <t>Вычитаемые 
и отрицательные числовые значения показателей показываются 
в круглых скобках.</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учитываемая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 xml:space="preserve">  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«готовая продукция и товары» уменьшается на сальдо по счету 42 «Торговая наценка».
  В организациях общественного питания по строке 214 «готовая продукция и товары» показываются остатки сырья и готовой продукции на кухнях и в кладовых.</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t>
        </r>
      </text>
    </comment>
    <comment ref="U51" authorId="0">
      <text>
        <r>
          <rPr>
            <sz val="10.5"/>
            <rFont val="Times New Roman"/>
            <family val="1"/>
          </rPr>
          <t>По статье «Денежные средства и их эквиваленты» (строка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170), в связи с которыми созданы указанные резервы по сомнительным долгам, уменьшаются на суммы данных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r>
      </text>
    </comment>
    <comment ref="C60" authorId="0">
      <text>
        <r>
          <rPr>
            <sz val="11"/>
            <rFont val="Times New Roman"/>
            <family val="1"/>
          </rPr>
          <t>В разделе III «Собственный капитал» приводится информация о величине собственного капитала организации.</t>
        </r>
      </text>
    </comment>
    <comment ref="U61" authorId="0">
      <text>
        <r>
          <rPr>
            <sz val="11"/>
            <rFont val="Times New Roman"/>
            <family val="1"/>
          </rPr>
          <t>По статье «Уставный капитал» (строка 410) показывается сумма уставного фонда, учитываемая 
на счете 80 «Уставный капитал».</t>
        </r>
      </text>
    </comment>
    <comment ref="U62" authorId="0">
      <text>
        <r>
          <rPr>
            <sz val="11"/>
            <rFont val="Times New Roman"/>
            <family val="1"/>
          </rPr>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фонда,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фонда, учитываемого 
на счете 83 «Добавочный капитал».</t>
        </r>
      </text>
    </comment>
    <comment ref="U66" authorId="0">
      <text>
        <r>
          <rPr>
            <sz val="10.5"/>
            <rFont val="Times New Roman"/>
            <family val="1"/>
          </rPr>
          <t>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U67" authorId="0">
      <text>
        <r>
          <rPr>
            <sz val="11"/>
            <rFont val="Times New Roman"/>
            <family val="1"/>
          </rPr>
          <t>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U72" authorId="0">
      <text>
        <r>
          <rPr>
            <sz val="11"/>
            <rFont val="Times New Roman"/>
            <family val="1"/>
          </rPr>
          <t>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r>
      </text>
    </comment>
    <comment ref="C78" authorId="0">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U90" authorId="0">
      <text>
        <r>
          <rPr>
            <sz val="11"/>
            <rFont val="Times New Roman"/>
            <family val="1"/>
          </rPr>
          <t>По строке 638 «прочим кредиторам»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краткосрочные обязательства организации, не показанные по строкам 610-660.</t>
        </r>
      </text>
    </comment>
    <comment ref="N22" authorId="0">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List>
</comments>
</file>

<file path=xl/sharedStrings.xml><?xml version="1.0" encoding="utf-8"?>
<sst xmlns="http://schemas.openxmlformats.org/spreadsheetml/2006/main" count="197" uniqueCount="179">
  <si>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</si>
  <si>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</si>
  <si>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</si>
  <si>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</si>
  <si>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</si>
  <si>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</si>
  <si>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</si>
  <si>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</si>
  <si>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</si>
  <si>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</si>
  <si>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</si>
  <si>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</si>
  <si>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</si>
  <si>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</si>
  <si>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</si>
  <si>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</si>
  <si>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</si>
  <si>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</si>
  <si>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</si>
  <si>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</si>
  <si>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</si>
  <si>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</si>
  <si>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</si>
  <si>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</si>
  <si>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</si>
  <si>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</si>
  <si>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</si>
  <si>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</si>
  <si>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</si>
  <si>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</si>
  <si>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</si>
  <si>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</si>
  <si>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</si>
  <si>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</si>
  <si>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</si>
  <si>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</si>
  <si>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</si>
  <si>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</si>
  <si>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</si>
  <si>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</si>
  <si>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</si>
  <si>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</si>
  <si>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</si>
  <si>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</si>
  <si>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</si>
  <si>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</si>
  <si>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</si>
  <si>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</si>
  <si>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</si>
  <si>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</si>
  <si>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</si>
  <si>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</si>
  <si>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</si>
  <si>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</si>
  <si>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</si>
  <si>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</si>
  <si>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</si>
  <si>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</si>
  <si>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</si>
  <si>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</si>
  <si>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</si>
  <si>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Приложение 1
к постановлению 
Министерства финансов 
Республики Беларусь
31.10.2011 № 111</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</si>
  <si>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</si>
  <si>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</si>
  <si>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</si>
  <si>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</si>
  <si>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</si>
  <si>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</si>
  <si>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</si>
  <si>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</si>
  <si>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</si>
  <si>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</si>
  <si>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</si>
  <si>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</si>
  <si>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</si>
  <si>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</si>
  <si>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</si>
  <si>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</si>
  <si>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</si>
  <si>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</si>
  <si>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</si>
  <si>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</si>
  <si>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</si>
  <si>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</si>
  <si>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</si>
  <si>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</si>
  <si>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01 ,02</t>
  </si>
  <si>
    <t>04, 05</t>
  </si>
  <si>
    <t>03, 02</t>
  </si>
  <si>
    <t>08, 07</t>
  </si>
  <si>
    <t>06</t>
  </si>
  <si>
    <t>09</t>
  </si>
  <si>
    <t>60, 62, 76</t>
  </si>
  <si>
    <t>63</t>
  </si>
  <si>
    <t>97</t>
  </si>
  <si>
    <t>10, 15, 16</t>
  </si>
  <si>
    <t>11</t>
  </si>
  <si>
    <t>20, 21, 23, 29</t>
  </si>
  <si>
    <t>42</t>
  </si>
  <si>
    <t>43, 41, 44</t>
  </si>
  <si>
    <t>45</t>
  </si>
  <si>
    <t>47</t>
  </si>
  <si>
    <t>18</t>
  </si>
  <si>
    <t>58</t>
  </si>
  <si>
    <t>59</t>
  </si>
  <si>
    <t>50, 51, 52, 55, 57, 58</t>
  </si>
  <si>
    <t>94</t>
  </si>
  <si>
    <t>80</t>
  </si>
  <si>
    <t>75 (75-1)</t>
  </si>
  <si>
    <t>81</t>
  </si>
  <si>
    <t>82</t>
  </si>
  <si>
    <t>83</t>
  </si>
  <si>
    <t>84</t>
  </si>
  <si>
    <t>99</t>
  </si>
  <si>
    <t>86</t>
  </si>
  <si>
    <t>67</t>
  </si>
  <si>
    <t>76</t>
  </si>
  <si>
    <t>65</t>
  </si>
  <si>
    <t>98</t>
  </si>
  <si>
    <t>96</t>
  </si>
  <si>
    <t>66</t>
  </si>
  <si>
    <t>60</t>
  </si>
  <si>
    <t>62</t>
  </si>
  <si>
    <t>68</t>
  </si>
  <si>
    <t>69</t>
  </si>
  <si>
    <t>70</t>
  </si>
  <si>
    <t>75, 70</t>
  </si>
  <si>
    <t>71, 73, 66, 67</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</si>
  <si>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</si>
  <si>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</si>
  <si>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</si>
  <si>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</si>
  <si>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</si>
  <si>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</si>
  <si>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</si>
  <si>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</si>
  <si>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</si>
  <si>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</si>
  <si>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</si>
  <si>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</si>
  <si>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</si>
  <si>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</si>
  <si>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</si>
  <si>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</si>
  <si>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</si>
  <si>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</si>
  <si>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</si>
  <si>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</si>
  <si>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</si>
  <si>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</si>
  <si>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</si>
  <si>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</si>
  <si>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</si>
  <si>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</si>
  <si>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</si>
  <si>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</si>
  <si>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</si>
  <si>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</si>
  <si>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</si>
  <si>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</si>
  <si>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</si>
  <si>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</si>
  <si>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</si>
  <si>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</si>
  <si>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</si>
  <si>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</si>
  <si>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</si>
  <si>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</si>
  <si>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</si>
  <si>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Открытое акционерное общество "Строительный трест № 2"</t>
  </si>
  <si>
    <t>225710,Брестская обл.,г.Пинск ул.Первомайская ,66</t>
  </si>
  <si>
    <t>Л.Ф.Борчук</t>
  </si>
  <si>
    <t>Н.П.Ковалько</t>
  </si>
  <si>
    <t>31 декабря</t>
  </si>
  <si>
    <t>тыс.руб.</t>
  </si>
  <si>
    <t>Холдинг "Белстройцентр-Холдинг"</t>
  </si>
  <si>
    <t>Общее строительство зданий</t>
  </si>
  <si>
    <t>26 марта 2024</t>
  </si>
  <si>
    <t>на 31 декабря 2022 года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</si>
</sst>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s>
  <fonts count="50">
    <font>
      <sz val="11"/>
      <name val="Times New Roman"/>
      <family val="0"/>
    </font>
    <font>
      <u val="single"/>
      <sz val="11"/>
      <color indexed="12"/>
      <name val="Times New Roman"/>
      <family val="0"/>
    </font>
    <font>
      <i/>
      <sz val="11"/>
      <name val="Times New Roman"/>
      <family val="0"/>
    </font>
    <font>
      <b/>
      <sz val="11"/>
      <color indexed="18"/>
      <name val="Times New Roman"/>
      <family val="0"/>
    </font>
    <font>
      <i/>
      <sz val="9"/>
      <name val="Times New Roman"/>
      <family val="1"/>
    </font>
    <font>
      <b/>
      <sz val="11"/>
      <name val="Times New Roman"/>
      <family val="1"/>
    </font>
    <font>
      <sz val="12"/>
      <name val="Times New Roman"/>
      <family val="0"/>
    </font>
    <font>
      <b/>
      <sz val="12"/>
      <name val="Times New Roman"/>
      <family val="0"/>
    </font>
    <font>
      <b/>
      <sz val="12"/>
      <color indexed="10"/>
      <name val="Times New Roman"/>
      <family val="1"/>
    </font>
    <font>
      <b/>
      <sz val="11"/>
      <color indexed="10"/>
      <name val="Times New Roman"/>
      <family val="1"/>
    </font>
    <font>
      <sz val="10.5"/>
      <name val="Times New Roman"/>
      <family val="0"/>
    </font>
    <font>
      <sz val="11"/>
      <color indexed="10"/>
      <name val="Times New Roman"/>
      <family val="0"/>
    </font>
    <font>
      <b/>
      <sz val="11"/>
      <color indexed="48"/>
      <name val="Times New Roman"/>
      <family val="1"/>
    </font>
    <font>
      <b/>
      <sz val="10.5"/>
      <color indexed="10"/>
      <name val="Times New Roman"/>
      <family val="1"/>
    </font>
    <font>
      <u val="single"/>
      <sz val="11"/>
      <color indexed="36"/>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58">
    <xf numFmtId="0" fontId="0" fillId="0" borderId="0" xfId="0" applyAlignment="1">
      <alignment/>
    </xf>
    <xf numFmtId="0" fontId="0" fillId="33" borderId="0" xfId="0" applyFont="1" applyFill="1" applyAlignment="1">
      <alignment/>
    </xf>
    <xf numFmtId="0" fontId="0" fillId="34" borderId="0" xfId="0" applyFont="1" applyFill="1" applyAlignment="1">
      <alignment/>
    </xf>
    <xf numFmtId="0" fontId="0" fillId="34" borderId="0" xfId="0" applyFont="1" applyFill="1" applyAlignment="1">
      <alignment wrapText="1"/>
    </xf>
    <xf numFmtId="0" fontId="2" fillId="34" borderId="0" xfId="0" applyFont="1" applyFill="1" applyAlignment="1">
      <alignment wrapText="1"/>
    </xf>
    <xf numFmtId="0" fontId="0" fillId="34" borderId="0" xfId="0" applyFont="1" applyFill="1" applyAlignment="1">
      <alignment/>
    </xf>
    <xf numFmtId="0" fontId="0" fillId="33" borderId="0" xfId="0" applyFont="1" applyFill="1" applyAlignment="1">
      <alignment/>
    </xf>
    <xf numFmtId="0" fontId="0" fillId="34" borderId="0" xfId="0" applyFont="1" applyFill="1" applyAlignment="1">
      <alignment wrapText="1"/>
    </xf>
    <xf numFmtId="0" fontId="0" fillId="34" borderId="0" xfId="0" applyFont="1" applyFill="1" applyAlignment="1">
      <alignment/>
    </xf>
    <xf numFmtId="0" fontId="0" fillId="33" borderId="0" xfId="0" applyFont="1" applyFill="1" applyAlignment="1">
      <alignment/>
    </xf>
    <xf numFmtId="0" fontId="0" fillId="34" borderId="0" xfId="0" applyFont="1" applyFill="1" applyAlignment="1">
      <alignment wrapText="1"/>
    </xf>
    <xf numFmtId="177" fontId="0" fillId="33" borderId="0" xfId="0" applyNumberFormat="1" applyFont="1" applyFill="1" applyAlignment="1">
      <alignment horizontal="center"/>
    </xf>
    <xf numFmtId="0" fontId="0" fillId="34" borderId="10" xfId="0" applyFont="1" applyFill="1" applyBorder="1" applyAlignment="1">
      <alignment horizontal="center" wrapText="1"/>
    </xf>
    <xf numFmtId="3" fontId="0" fillId="33" borderId="0" xfId="0" applyNumberFormat="1" applyFont="1" applyFill="1" applyAlignment="1">
      <alignment/>
    </xf>
    <xf numFmtId="0" fontId="0" fillId="34" borderId="11" xfId="0" applyFont="1" applyFill="1" applyBorder="1" applyAlignment="1">
      <alignment horizontal="center" wrapText="1"/>
    </xf>
    <xf numFmtId="0" fontId="0" fillId="34" borderId="12"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lignment wrapText="1"/>
    </xf>
    <xf numFmtId="0" fontId="0" fillId="34" borderId="0" xfId="0" applyFont="1" applyFill="1" applyAlignment="1">
      <alignment horizontal="center" wrapText="1"/>
    </xf>
    <xf numFmtId="0" fontId="0" fillId="34" borderId="0" xfId="0" applyFont="1" applyFill="1" applyBorder="1" applyAlignment="1">
      <alignment wrapText="1"/>
    </xf>
    <xf numFmtId="0" fontId="0" fillId="34" borderId="0" xfId="0" applyFont="1" applyFill="1" applyBorder="1" applyAlignment="1">
      <alignment horizontal="left" wrapText="1"/>
    </xf>
    <xf numFmtId="0" fontId="0" fillId="34" borderId="0" xfId="0" applyFont="1" applyFill="1" applyBorder="1" applyAlignment="1">
      <alignment horizontal="center" wrapText="1"/>
    </xf>
    <xf numFmtId="3" fontId="0" fillId="34" borderId="0" xfId="0" applyNumberFormat="1" applyFont="1" applyFill="1" applyBorder="1" applyAlignment="1">
      <alignment horizontal="center" wrapText="1"/>
    </xf>
    <xf numFmtId="0" fontId="4" fillId="33" borderId="0" xfId="0" applyFont="1" applyFill="1" applyAlignment="1">
      <alignment vertical="top"/>
    </xf>
    <xf numFmtId="0" fontId="4" fillId="34" borderId="0" xfId="0" applyFont="1" applyFill="1" applyAlignment="1">
      <alignment vertical="top"/>
    </xf>
    <xf numFmtId="0" fontId="4" fillId="34" borderId="0" xfId="0" applyFont="1" applyFill="1" applyAlignment="1">
      <alignment horizontal="center" vertical="top" wrapText="1"/>
    </xf>
    <xf numFmtId="0" fontId="4" fillId="34" borderId="0" xfId="0" applyFont="1" applyFill="1" applyAlignment="1">
      <alignment vertical="top" wrapText="1"/>
    </xf>
    <xf numFmtId="0" fontId="0" fillId="34" borderId="0" xfId="0" applyFont="1" applyFill="1" applyAlignment="1">
      <alignment horizontal="right" wrapText="1"/>
    </xf>
    <xf numFmtId="0" fontId="6" fillId="34" borderId="0" xfId="0" applyFont="1" applyFill="1" applyAlignment="1">
      <alignment/>
    </xf>
    <xf numFmtId="0" fontId="6" fillId="33" borderId="0" xfId="0" applyFont="1" applyFill="1" applyAlignment="1">
      <alignment/>
    </xf>
    <xf numFmtId="0" fontId="0" fillId="35" borderId="11" xfId="0" applyFont="1" applyFill="1" applyBorder="1" applyAlignment="1">
      <alignment horizontal="center" wrapText="1"/>
    </xf>
    <xf numFmtId="0" fontId="0" fillId="35" borderId="13" xfId="0" applyFont="1" applyFill="1" applyBorder="1" applyAlignment="1">
      <alignment horizontal="right" vertical="top" wrapText="1"/>
    </xf>
    <xf numFmtId="181" fontId="8" fillId="33" borderId="0" xfId="0" applyNumberFormat="1" applyFont="1" applyFill="1" applyAlignment="1">
      <alignment/>
    </xf>
    <xf numFmtId="0" fontId="9" fillId="33" borderId="0" xfId="0" applyFont="1" applyFill="1" applyAlignment="1">
      <alignment/>
    </xf>
    <xf numFmtId="0" fontId="10" fillId="33" borderId="0" xfId="0" applyFont="1" applyFill="1" applyAlignment="1">
      <alignment/>
    </xf>
    <xf numFmtId="186" fontId="0" fillId="35" borderId="14" xfId="0" applyNumberFormat="1" applyFont="1" applyFill="1" applyBorder="1" applyAlignment="1">
      <alignment vertical="top" wrapText="1"/>
    </xf>
    <xf numFmtId="0" fontId="5" fillId="34" borderId="15" xfId="0" applyFont="1" applyFill="1" applyBorder="1" applyAlignment="1">
      <alignment wrapText="1"/>
    </xf>
    <xf numFmtId="0" fontId="7" fillId="34" borderId="11" xfId="0" applyFont="1" applyFill="1" applyBorder="1" applyAlignment="1">
      <alignment horizontal="center" wrapText="1"/>
    </xf>
    <xf numFmtId="0" fontId="5" fillId="34" borderId="15" xfId="0" applyFont="1" applyFill="1" applyBorder="1" applyAlignment="1">
      <alignment horizontal="center" wrapText="1"/>
    </xf>
    <xf numFmtId="0" fontId="7" fillId="34" borderId="10" xfId="0" applyFont="1" applyFill="1" applyBorder="1" applyAlignment="1">
      <alignment horizontal="center" wrapText="1"/>
    </xf>
    <xf numFmtId="3" fontId="7" fillId="33" borderId="10" xfId="0" applyNumberFormat="1" applyFont="1" applyFill="1" applyBorder="1" applyAlignment="1">
      <alignment horizontal="center"/>
    </xf>
    <xf numFmtId="49" fontId="13" fillId="33" borderId="16" xfId="0" applyNumberFormat="1" applyFont="1" applyFill="1" applyBorder="1" applyAlignment="1">
      <alignment horizontal="center"/>
    </xf>
    <xf numFmtId="49" fontId="13" fillId="33" borderId="17" xfId="0" applyNumberFormat="1" applyFont="1" applyFill="1" applyBorder="1" applyAlignment="1">
      <alignment horizontal="center"/>
    </xf>
    <xf numFmtId="49" fontId="13" fillId="33" borderId="12" xfId="0" applyNumberFormat="1" applyFont="1" applyFill="1" applyBorder="1" applyAlignment="1">
      <alignment horizontal="center"/>
    </xf>
    <xf numFmtId="49" fontId="13" fillId="33" borderId="10" xfId="0" applyNumberFormat="1" applyFont="1" applyFill="1" applyBorder="1" applyAlignment="1">
      <alignment horizontal="center"/>
    </xf>
    <xf numFmtId="49" fontId="13" fillId="33" borderId="11" xfId="0" applyNumberFormat="1" applyFont="1" applyFill="1" applyBorder="1" applyAlignment="1">
      <alignment horizontal="center"/>
    </xf>
    <xf numFmtId="49" fontId="13" fillId="33" borderId="18" xfId="0" applyNumberFormat="1" applyFont="1" applyFill="1" applyBorder="1" applyAlignment="1">
      <alignment horizontal="center"/>
    </xf>
    <xf numFmtId="49" fontId="13" fillId="33" borderId="19" xfId="0" applyNumberFormat="1" applyFont="1" applyFill="1" applyBorder="1" applyAlignment="1">
      <alignment horizontal="center"/>
    </xf>
    <xf numFmtId="0" fontId="11" fillId="33" borderId="0" xfId="0" applyFont="1" applyFill="1" applyAlignment="1">
      <alignment vertical="top" wrapText="1"/>
    </xf>
    <xf numFmtId="0" fontId="10" fillId="33" borderId="0" xfId="0" applyFont="1" applyFill="1" applyBorder="1" applyAlignment="1">
      <alignment/>
    </xf>
    <xf numFmtId="1" fontId="0" fillId="33" borderId="0" xfId="0" applyNumberFormat="1" applyFont="1" applyFill="1" applyAlignment="1">
      <alignment/>
    </xf>
    <xf numFmtId="191" fontId="0" fillId="33" borderId="0" xfId="0" applyNumberFormat="1" applyFont="1" applyFill="1" applyAlignment="1">
      <alignment/>
    </xf>
    <xf numFmtId="0" fontId="0" fillId="33" borderId="0" xfId="0" applyFont="1" applyFill="1" applyAlignment="1">
      <alignment/>
    </xf>
    <xf numFmtId="0" fontId="10" fillId="35" borderId="13" xfId="0" applyFont="1" applyFill="1" applyBorder="1" applyAlignment="1">
      <alignment horizontal="right" wrapText="1"/>
    </xf>
    <xf numFmtId="186" fontId="10" fillId="35" borderId="14" xfId="0" applyNumberFormat="1" applyFont="1" applyFill="1" applyBorder="1" applyAlignment="1">
      <alignment wrapText="1"/>
    </xf>
    <xf numFmtId="0" fontId="10" fillId="34" borderId="10" xfId="0" applyFont="1" applyFill="1" applyBorder="1" applyAlignment="1">
      <alignment horizontal="center" vertical="top" wrapText="1"/>
    </xf>
    <xf numFmtId="0" fontId="10" fillId="34" borderId="20" xfId="0" applyFont="1" applyFill="1" applyBorder="1" applyAlignment="1">
      <alignment horizontal="center" vertical="top" wrapText="1"/>
    </xf>
    <xf numFmtId="192" fontId="10" fillId="34" borderId="20" xfId="0" applyNumberFormat="1" applyFont="1" applyFill="1" applyBorder="1" applyAlignment="1">
      <alignment horizontal="center" vertical="top" wrapText="1"/>
    </xf>
    <xf numFmtId="192" fontId="10" fillId="34" borderId="10" xfId="0" applyNumberFormat="1" applyFont="1" applyFill="1" applyBorder="1" applyAlignment="1">
      <alignment horizontal="center" vertical="top" wrapText="1"/>
    </xf>
    <xf numFmtId="0" fontId="10" fillId="34" borderId="10" xfId="0" applyFont="1" applyFill="1" applyBorder="1" applyAlignment="1">
      <alignment/>
    </xf>
    <xf numFmtId="0" fontId="10" fillId="34" borderId="11" xfId="0" applyFont="1" applyFill="1" applyBorder="1" applyAlignment="1">
      <alignment horizontal="left" vertical="top" wrapText="1"/>
    </xf>
    <xf numFmtId="0" fontId="10" fillId="34" borderId="10" xfId="0" applyFont="1" applyFill="1" applyBorder="1" applyAlignment="1">
      <alignment horizontal="left" vertical="top" wrapText="1"/>
    </xf>
    <xf numFmtId="0" fontId="10" fillId="34" borderId="10" xfId="0" applyFont="1" applyFill="1" applyBorder="1" applyAlignment="1">
      <alignment vertical="top"/>
    </xf>
    <xf numFmtId="0" fontId="0" fillId="36" borderId="21" xfId="0" applyFont="1" applyFill="1" applyBorder="1" applyAlignment="1">
      <alignment horizontal="left" wrapText="1"/>
    </xf>
    <xf numFmtId="0" fontId="0" fillId="36" borderId="15" xfId="0" applyFont="1" applyFill="1" applyBorder="1" applyAlignment="1">
      <alignment horizontal="left" wrapText="1"/>
    </xf>
    <xf numFmtId="0" fontId="0" fillId="36"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15" xfId="0" applyFont="1" applyFill="1" applyBorder="1" applyAlignment="1">
      <alignment horizontal="left" wrapText="1"/>
    </xf>
    <xf numFmtId="0" fontId="0" fillId="34" borderId="20" xfId="0" applyFont="1" applyFill="1" applyBorder="1" applyAlignment="1">
      <alignment horizontal="left" wrapText="1"/>
    </xf>
    <xf numFmtId="14" fontId="0" fillId="36" borderId="21" xfId="0" applyNumberFormat="1" applyFont="1" applyFill="1" applyBorder="1" applyAlignment="1">
      <alignment horizontal="center" wrapText="1"/>
    </xf>
    <xf numFmtId="14" fontId="0" fillId="36" borderId="15" xfId="0" applyNumberFormat="1" applyFont="1" applyFill="1" applyBorder="1" applyAlignment="1">
      <alignment horizontal="center" wrapText="1"/>
    </xf>
    <xf numFmtId="14" fontId="0" fillId="36" borderId="20" xfId="0" applyNumberFormat="1" applyFont="1" applyFill="1" applyBorder="1" applyAlignment="1">
      <alignment horizontal="center" wrapText="1"/>
    </xf>
    <xf numFmtId="0" fontId="0" fillId="36" borderId="21" xfId="0" applyFont="1" applyFill="1" applyBorder="1" applyAlignment="1">
      <alignment horizontal="left" wrapText="1"/>
    </xf>
    <xf numFmtId="0" fontId="0" fillId="34" borderId="22" xfId="0" applyFont="1" applyFill="1" applyBorder="1" applyAlignment="1">
      <alignment wrapText="1"/>
    </xf>
    <xf numFmtId="0" fontId="0" fillId="35" borderId="13" xfId="0" applyFont="1" applyFill="1" applyBorder="1" applyAlignment="1">
      <alignment horizontal="center" wrapText="1"/>
    </xf>
    <xf numFmtId="0" fontId="0" fillId="35" borderId="23" xfId="0" applyFont="1" applyFill="1" applyBorder="1" applyAlignment="1">
      <alignment horizontal="center" wrapText="1"/>
    </xf>
    <xf numFmtId="0" fontId="0" fillId="35" borderId="14" xfId="0" applyFont="1" applyFill="1" applyBorder="1" applyAlignment="1">
      <alignment horizontal="center" wrapText="1"/>
    </xf>
    <xf numFmtId="180" fontId="5" fillId="34" borderId="15" xfId="0" applyNumberFormat="1" applyFont="1" applyFill="1" applyBorder="1" applyAlignment="1">
      <alignment horizontal="center" wrapText="1"/>
    </xf>
    <xf numFmtId="180" fontId="5" fillId="34" borderId="20" xfId="0" applyNumberFormat="1" applyFont="1" applyFill="1" applyBorder="1" applyAlignment="1">
      <alignment horizontal="center" wrapText="1"/>
    </xf>
    <xf numFmtId="182" fontId="0" fillId="36" borderId="24" xfId="0" applyNumberFormat="1" applyFont="1" applyFill="1" applyBorder="1" applyAlignment="1">
      <alignment horizontal="right" wrapText="1"/>
    </xf>
    <xf numFmtId="182" fontId="0" fillId="36" borderId="22" xfId="0" applyNumberFormat="1" applyFont="1" applyFill="1" applyBorder="1" applyAlignment="1">
      <alignment horizontal="right" wrapText="1"/>
    </xf>
    <xf numFmtId="182" fontId="0" fillId="36" borderId="25" xfId="0" applyNumberFormat="1" applyFont="1" applyFill="1" applyBorder="1" applyAlignment="1">
      <alignment horizontal="right" wrapText="1"/>
    </xf>
    <xf numFmtId="0" fontId="0" fillId="34" borderId="24" xfId="0" applyFont="1" applyFill="1" applyBorder="1" applyAlignment="1">
      <alignment horizontal="left" wrapText="1"/>
    </xf>
    <xf numFmtId="0" fontId="0" fillId="34" borderId="22" xfId="0" applyFont="1" applyFill="1" applyBorder="1" applyAlignment="1">
      <alignment horizontal="left" wrapText="1"/>
    </xf>
    <xf numFmtId="0" fontId="0" fillId="34" borderId="25" xfId="0" applyFont="1" applyFill="1" applyBorder="1" applyAlignment="1">
      <alignment horizontal="left" wrapText="1"/>
    </xf>
    <xf numFmtId="182" fontId="0" fillId="36" borderId="21" xfId="0" applyNumberFormat="1" applyFont="1" applyFill="1" applyBorder="1" applyAlignment="1">
      <alignment horizontal="right" wrapText="1"/>
    </xf>
    <xf numFmtId="182" fontId="0" fillId="36" borderId="15" xfId="0" applyNumberFormat="1" applyFont="1" applyFill="1" applyBorder="1" applyAlignment="1">
      <alignment horizontal="right" wrapText="1"/>
    </xf>
    <xf numFmtId="182" fontId="0" fillId="36" borderId="20" xfId="0" applyNumberFormat="1" applyFont="1" applyFill="1" applyBorder="1" applyAlignment="1">
      <alignment horizontal="right" wrapText="1"/>
    </xf>
    <xf numFmtId="0" fontId="0" fillId="34" borderId="13" xfId="0" applyFont="1" applyFill="1" applyBorder="1" applyAlignment="1">
      <alignment horizontal="left" wrapText="1"/>
    </xf>
    <xf numFmtId="0" fontId="0" fillId="34" borderId="23" xfId="0" applyFont="1" applyFill="1" applyBorder="1" applyAlignment="1">
      <alignment horizontal="left" wrapText="1"/>
    </xf>
    <xf numFmtId="14" fontId="0" fillId="37" borderId="0" xfId="0" applyNumberFormat="1" applyFont="1" applyFill="1" applyAlignment="1">
      <alignment horizontal="center"/>
    </xf>
    <xf numFmtId="183" fontId="0" fillId="34" borderId="22" xfId="0" applyNumberFormat="1" applyFont="1" applyFill="1" applyBorder="1" applyAlignment="1">
      <alignment horizontal="center" wrapText="1"/>
    </xf>
    <xf numFmtId="0" fontId="3" fillId="34" borderId="0" xfId="0" applyFont="1" applyFill="1" applyAlignment="1">
      <alignment horizontal="center" wrapText="1"/>
    </xf>
    <xf numFmtId="0" fontId="0" fillId="34" borderId="0" xfId="0" applyFont="1" applyFill="1" applyBorder="1" applyAlignment="1">
      <alignment wrapText="1"/>
    </xf>
    <xf numFmtId="0" fontId="0" fillId="35" borderId="11" xfId="0" applyFont="1" applyFill="1" applyBorder="1" applyAlignment="1">
      <alignment horizontal="center" vertical="top" wrapText="1"/>
    </xf>
    <xf numFmtId="0" fontId="0" fillId="35" borderId="12" xfId="0" applyFont="1" applyFill="1" applyBorder="1" applyAlignment="1">
      <alignment horizontal="center" vertical="top" wrapText="1"/>
    </xf>
    <xf numFmtId="0" fontId="0" fillId="35" borderId="13" xfId="43" applyNumberFormat="1" applyFont="1" applyFill="1" applyBorder="1" applyAlignment="1">
      <alignment horizontal="center" vertical="top" wrapText="1"/>
    </xf>
    <xf numFmtId="0" fontId="0" fillId="35" borderId="23" xfId="43" applyNumberFormat="1" applyFont="1" applyFill="1" applyBorder="1" applyAlignment="1">
      <alignment horizontal="center" vertical="top" wrapText="1"/>
    </xf>
    <xf numFmtId="0" fontId="0" fillId="35" borderId="14" xfId="43" applyNumberFormat="1" applyFont="1" applyFill="1" applyBorder="1" applyAlignment="1">
      <alignment horizontal="center" vertical="top" wrapText="1"/>
    </xf>
    <xf numFmtId="0" fontId="0" fillId="35" borderId="24" xfId="43" applyNumberFormat="1" applyFont="1" applyFill="1" applyBorder="1" applyAlignment="1">
      <alignment horizontal="center" vertical="top" wrapText="1"/>
    </xf>
    <xf numFmtId="0" fontId="0" fillId="35" borderId="22" xfId="43" applyNumberFormat="1" applyFont="1" applyFill="1" applyBorder="1" applyAlignment="1">
      <alignment horizontal="center" vertical="top" wrapText="1"/>
    </xf>
    <xf numFmtId="0" fontId="0" fillId="35" borderId="25" xfId="43" applyNumberFormat="1" applyFont="1" applyFill="1" applyBorder="1" applyAlignment="1">
      <alignment horizontal="center" vertical="top" wrapText="1"/>
    </xf>
    <xf numFmtId="186" fontId="10" fillId="35" borderId="15" xfId="0" applyNumberFormat="1" applyFont="1" applyFill="1" applyBorder="1" applyAlignment="1">
      <alignment horizontal="center" wrapText="1"/>
    </xf>
    <xf numFmtId="0" fontId="0" fillId="35" borderId="13" xfId="0" applyFont="1" applyFill="1"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22" xfId="0" applyBorder="1" applyAlignment="1">
      <alignment wrapText="1"/>
    </xf>
    <xf numFmtId="0" fontId="0" fillId="0" borderId="25" xfId="0" applyBorder="1" applyAlignment="1">
      <alignment wrapText="1"/>
    </xf>
    <xf numFmtId="0" fontId="0" fillId="34" borderId="14" xfId="0" applyFont="1" applyFill="1" applyBorder="1" applyAlignment="1">
      <alignment horizontal="left" wrapText="1"/>
    </xf>
    <xf numFmtId="182" fontId="0" fillId="34" borderId="13" xfId="0" applyNumberFormat="1" applyFont="1" applyFill="1" applyBorder="1" applyAlignment="1">
      <alignment horizontal="right" wrapText="1"/>
    </xf>
    <xf numFmtId="182" fontId="0" fillId="34" borderId="23" xfId="0" applyNumberFormat="1" applyFont="1" applyFill="1" applyBorder="1" applyAlignment="1">
      <alignment horizontal="right" wrapText="1"/>
    </xf>
    <xf numFmtId="182" fontId="0" fillId="34" borderId="21"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4" borderId="20" xfId="0" applyNumberFormat="1" applyFont="1" applyFill="1" applyBorder="1" applyAlignment="1">
      <alignment horizontal="right" wrapText="1"/>
    </xf>
    <xf numFmtId="0" fontId="5" fillId="34" borderId="21" xfId="0" applyFont="1" applyFill="1" applyBorder="1" applyAlignment="1">
      <alignment horizontal="left" wrapText="1"/>
    </xf>
    <xf numFmtId="0" fontId="5" fillId="34" borderId="15" xfId="0" applyFont="1" applyFill="1" applyBorder="1" applyAlignment="1">
      <alignment horizontal="left" wrapText="1"/>
    </xf>
    <xf numFmtId="182" fontId="0" fillId="34" borderId="14" xfId="0" applyNumberFormat="1" applyFont="1" applyFill="1" applyBorder="1" applyAlignment="1">
      <alignment horizontal="right" wrapText="1"/>
    </xf>
    <xf numFmtId="0" fontId="7" fillId="34" borderId="13" xfId="0" applyFont="1" applyFill="1" applyBorder="1" applyAlignment="1">
      <alignment horizontal="left" wrapText="1"/>
    </xf>
    <xf numFmtId="0" fontId="7" fillId="34" borderId="23" xfId="0" applyFont="1" applyFill="1" applyBorder="1" applyAlignment="1">
      <alignment horizontal="left" wrapText="1"/>
    </xf>
    <xf numFmtId="0" fontId="7" fillId="34" borderId="14" xfId="0" applyFont="1" applyFill="1" applyBorder="1" applyAlignment="1">
      <alignment horizontal="left" wrapText="1"/>
    </xf>
    <xf numFmtId="182" fontId="7" fillId="34" borderId="13" xfId="0" applyNumberFormat="1" applyFont="1" applyFill="1" applyBorder="1" applyAlignment="1">
      <alignment horizontal="right" wrapText="1"/>
    </xf>
    <xf numFmtId="182" fontId="7" fillId="34" borderId="23" xfId="0" applyNumberFormat="1" applyFont="1" applyFill="1" applyBorder="1" applyAlignment="1">
      <alignment horizontal="right" wrapText="1"/>
    </xf>
    <xf numFmtId="182" fontId="7" fillId="34" borderId="14" xfId="0" applyNumberFormat="1" applyFont="1" applyFill="1" applyBorder="1" applyAlignment="1">
      <alignment horizontal="right" wrapText="1"/>
    </xf>
    <xf numFmtId="182" fontId="5" fillId="34" borderId="15" xfId="0" applyNumberFormat="1" applyFont="1" applyFill="1" applyBorder="1" applyAlignment="1">
      <alignment horizontal="right" wrapText="1"/>
    </xf>
    <xf numFmtId="182" fontId="5" fillId="34" borderId="20"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25" xfId="0" applyNumberFormat="1" applyFont="1" applyFill="1" applyBorder="1" applyAlignment="1">
      <alignment horizontal="right" wrapText="1"/>
    </xf>
    <xf numFmtId="0" fontId="0" fillId="34" borderId="0" xfId="0" applyFont="1" applyFill="1" applyAlignment="1">
      <alignment horizontal="left" vertical="top" wrapText="1"/>
    </xf>
    <xf numFmtId="0" fontId="7" fillId="34" borderId="10" xfId="0" applyFont="1" applyFill="1" applyBorder="1" applyAlignment="1">
      <alignment horizontal="left" wrapText="1"/>
    </xf>
    <xf numFmtId="182" fontId="7" fillId="34" borderId="10" xfId="0" applyNumberFormat="1" applyFont="1" applyFill="1" applyBorder="1" applyAlignment="1">
      <alignment horizontal="right" wrapText="1"/>
    </xf>
    <xf numFmtId="186" fontId="0" fillId="35" borderId="15" xfId="0" applyNumberFormat="1" applyFont="1" applyFill="1" applyBorder="1" applyAlignment="1">
      <alignment horizontal="center" vertical="top" wrapText="1"/>
    </xf>
    <xf numFmtId="187" fontId="0" fillId="35" borderId="24" xfId="0" applyNumberFormat="1" applyFont="1" applyFill="1" applyBorder="1" applyAlignment="1">
      <alignment horizontal="center" vertical="top" wrapText="1"/>
    </xf>
    <xf numFmtId="187" fontId="0" fillId="35" borderId="22" xfId="0" applyNumberFormat="1" applyFont="1" applyFill="1" applyBorder="1" applyAlignment="1">
      <alignment horizontal="center" vertical="top" wrapText="1"/>
    </xf>
    <xf numFmtId="187" fontId="0" fillId="35" borderId="25" xfId="0" applyNumberFormat="1" applyFont="1" applyFill="1" applyBorder="1" applyAlignment="1">
      <alignment horizontal="center" vertical="top" wrapText="1"/>
    </xf>
    <xf numFmtId="178" fontId="10" fillId="35" borderId="13" xfId="0" applyNumberFormat="1" applyFont="1" applyFill="1" applyBorder="1" applyAlignment="1">
      <alignment horizontal="left" wrapText="1"/>
    </xf>
    <xf numFmtId="190" fontId="0" fillId="36" borderId="21" xfId="0" applyNumberFormat="1" applyFont="1" applyFill="1" applyBorder="1" applyAlignment="1">
      <alignment horizontal="right" wrapText="1"/>
    </xf>
    <xf numFmtId="190" fontId="0" fillId="36" borderId="15" xfId="0" applyNumberFormat="1" applyFont="1" applyFill="1" applyBorder="1" applyAlignment="1">
      <alignment horizontal="right" wrapText="1"/>
    </xf>
    <xf numFmtId="190" fontId="0" fillId="36" borderId="20" xfId="0" applyNumberFormat="1" applyFont="1" applyFill="1" applyBorder="1" applyAlignment="1">
      <alignment horizontal="right" wrapText="1"/>
    </xf>
    <xf numFmtId="0" fontId="5" fillId="34" borderId="15" xfId="0" applyFont="1" applyFill="1" applyBorder="1" applyAlignment="1">
      <alignment horizontal="center" wrapText="1"/>
    </xf>
    <xf numFmtId="0" fontId="5" fillId="34" borderId="20" xfId="0" applyFont="1" applyFill="1" applyBorder="1" applyAlignment="1">
      <alignment horizontal="center" wrapText="1"/>
    </xf>
    <xf numFmtId="0" fontId="7" fillId="34" borderId="21" xfId="0" applyFont="1" applyFill="1" applyBorder="1" applyAlignment="1">
      <alignment horizontal="left" wrapText="1"/>
    </xf>
    <xf numFmtId="0" fontId="7" fillId="34" borderId="15" xfId="0" applyFont="1" applyFill="1" applyBorder="1" applyAlignment="1">
      <alignment horizontal="left" wrapText="1"/>
    </xf>
    <xf numFmtId="0" fontId="7" fillId="34" borderId="20" xfId="0" applyFont="1" applyFill="1" applyBorder="1" applyAlignment="1">
      <alignment horizontal="left" wrapText="1"/>
    </xf>
    <xf numFmtId="182" fontId="7" fillId="34" borderId="21" xfId="0" applyNumberFormat="1" applyFont="1" applyFill="1" applyBorder="1" applyAlignment="1">
      <alignment horizontal="right" wrapText="1"/>
    </xf>
    <xf numFmtId="182" fontId="7" fillId="34" borderId="15" xfId="0" applyNumberFormat="1" applyFont="1" applyFill="1" applyBorder="1" applyAlignment="1">
      <alignment horizontal="right" wrapText="1"/>
    </xf>
    <xf numFmtId="182" fontId="7" fillId="34" borderId="20" xfId="0" applyNumberFormat="1" applyFont="1" applyFill="1" applyBorder="1" applyAlignment="1">
      <alignment horizontal="right" wrapText="1"/>
    </xf>
    <xf numFmtId="0" fontId="0" fillId="34" borderId="22" xfId="0" applyFont="1" applyFill="1" applyBorder="1" applyAlignment="1">
      <alignment horizontal="center" wrapText="1"/>
    </xf>
    <xf numFmtId="178" fontId="0" fillId="34" borderId="22" xfId="0" applyNumberFormat="1" applyFont="1" applyFill="1" applyBorder="1" applyAlignment="1">
      <alignment horizontal="center"/>
    </xf>
    <xf numFmtId="178" fontId="0" fillId="34" borderId="22" xfId="0" applyNumberFormat="1" applyFont="1" applyFill="1" applyBorder="1" applyAlignment="1">
      <alignment horizontal="center"/>
    </xf>
    <xf numFmtId="0" fontId="0" fillId="34" borderId="0" xfId="0" applyFont="1" applyFill="1" applyAlignment="1">
      <alignment horizontal="left" wrapText="1"/>
    </xf>
    <xf numFmtId="0" fontId="4" fillId="34" borderId="0" xfId="0" applyFont="1" applyFill="1" applyAlignment="1">
      <alignment horizontal="center" vertical="top" wrapText="1"/>
    </xf>
    <xf numFmtId="49" fontId="13" fillId="33" borderId="26" xfId="0" applyNumberFormat="1" applyFont="1" applyFill="1" applyBorder="1" applyAlignment="1">
      <alignment horizontal="center"/>
    </xf>
    <xf numFmtId="49" fontId="13" fillId="33" borderId="27" xfId="0" applyNumberFormat="1" applyFont="1" applyFill="1" applyBorder="1" applyAlignment="1">
      <alignment horizontal="center"/>
    </xf>
    <xf numFmtId="187" fontId="10" fillId="35" borderId="24" xfId="0" applyNumberFormat="1" applyFont="1" applyFill="1" applyBorder="1" applyAlignment="1">
      <alignment horizontal="center" wrapText="1"/>
    </xf>
    <xf numFmtId="187" fontId="10" fillId="35" borderId="22" xfId="0" applyNumberFormat="1" applyFont="1" applyFill="1" applyBorder="1" applyAlignment="1">
      <alignment horizontal="center" wrapText="1"/>
    </xf>
    <xf numFmtId="187" fontId="10" fillId="35" borderId="25"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4"/>
  <sheetViews>
    <sheetView tabSelected="1" zoomScalePageLayoutView="0" workbookViewId="0" topLeftCell="A27">
      <selection activeCell="N59" sqref="N59:R59"/>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16384" width="9.140625" style="9" customWidth="1"/>
  </cols>
  <sheetData>
    <row r="1" s="1" customFormat="1" ht="6" customHeight="1"/>
    <row r="2" spans="2:19" s="6" customFormat="1" ht="6" customHeight="1">
      <c r="B2" s="2"/>
      <c r="C2" s="3"/>
      <c r="D2" s="3"/>
      <c r="E2" s="3"/>
      <c r="F2" s="3"/>
      <c r="G2" s="3"/>
      <c r="H2" s="4"/>
      <c r="I2" s="5"/>
      <c r="J2" s="5"/>
      <c r="K2" s="5"/>
      <c r="L2" s="5"/>
      <c r="M2" s="5"/>
      <c r="N2" s="5"/>
      <c r="O2" s="5"/>
      <c r="P2" s="5"/>
      <c r="Q2" s="5"/>
      <c r="R2" s="5"/>
      <c r="S2" s="5"/>
    </row>
    <row r="3" spans="2:19" s="6" customFormat="1" ht="74.25" customHeight="1">
      <c r="B3" s="5"/>
      <c r="C3" s="7"/>
      <c r="D3" s="7"/>
      <c r="E3" s="7"/>
      <c r="F3" s="7"/>
      <c r="G3" s="7"/>
      <c r="H3" s="5"/>
      <c r="I3" s="5"/>
      <c r="J3" s="5"/>
      <c r="K3" s="5"/>
      <c r="L3" s="129" t="s">
        <v>61</v>
      </c>
      <c r="M3" s="129"/>
      <c r="N3" s="129"/>
      <c r="O3" s="129"/>
      <c r="P3" s="129"/>
      <c r="Q3" s="129"/>
      <c r="R3" s="129"/>
      <c r="S3" s="5"/>
    </row>
    <row r="4" spans="2:19" s="6" customFormat="1" ht="10.5" customHeight="1">
      <c r="B4" s="5"/>
      <c r="C4" s="5"/>
      <c r="D4" s="5"/>
      <c r="E4" s="5"/>
      <c r="F4" s="5"/>
      <c r="G4" s="5"/>
      <c r="H4" s="5"/>
      <c r="I4" s="5"/>
      <c r="J4" s="5"/>
      <c r="K4" s="5"/>
      <c r="L4" s="5"/>
      <c r="M4" s="5"/>
      <c r="N4" s="5"/>
      <c r="O4" s="5"/>
      <c r="P4" s="5"/>
      <c r="Q4" s="5"/>
      <c r="R4" s="5"/>
      <c r="S4" s="5"/>
    </row>
    <row r="5" spans="2:22" ht="15" customHeight="1">
      <c r="B5" s="5"/>
      <c r="C5" s="92" t="s">
        <v>0</v>
      </c>
      <c r="D5" s="92"/>
      <c r="E5" s="92"/>
      <c r="F5" s="92"/>
      <c r="G5" s="92"/>
      <c r="H5" s="92"/>
      <c r="I5" s="92"/>
      <c r="J5" s="92"/>
      <c r="K5" s="92"/>
      <c r="L5" s="92"/>
      <c r="M5" s="92"/>
      <c r="N5" s="92"/>
      <c r="O5" s="92"/>
      <c r="P5" s="92"/>
      <c r="Q5" s="92"/>
      <c r="R5" s="92"/>
      <c r="S5" s="8"/>
      <c r="U5" s="90">
        <v>44927</v>
      </c>
      <c r="V5" s="90"/>
    </row>
    <row r="6" spans="2:23" ht="15">
      <c r="B6" s="8"/>
      <c r="C6" s="17"/>
      <c r="D6" s="17"/>
      <c r="E6" s="17"/>
      <c r="F6" s="27" t="s">
        <v>67</v>
      </c>
      <c r="G6" s="91">
        <f>DATE(YEAR(U6),MONTH(U6),DAY(U6)+1)</f>
        <v>45291</v>
      </c>
      <c r="H6" s="91"/>
      <c r="I6" s="91"/>
      <c r="J6" s="17"/>
      <c r="K6" s="17"/>
      <c r="L6" s="17"/>
      <c r="M6" s="17"/>
      <c r="N6" s="17"/>
      <c r="O6" s="18"/>
      <c r="P6" s="18"/>
      <c r="Q6" s="18"/>
      <c r="R6" s="18"/>
      <c r="S6" s="8"/>
      <c r="U6" s="90">
        <v>45290</v>
      </c>
      <c r="V6" s="90"/>
      <c r="W6" s="50"/>
    </row>
    <row r="7" spans="2:19" ht="10.5" customHeight="1">
      <c r="B7" s="8"/>
      <c r="C7" s="73"/>
      <c r="D7" s="93"/>
      <c r="E7" s="93"/>
      <c r="F7" s="93"/>
      <c r="G7" s="93"/>
      <c r="H7" s="93"/>
      <c r="I7" s="8"/>
      <c r="J7" s="8"/>
      <c r="K7" s="8"/>
      <c r="L7" s="8"/>
      <c r="M7" s="8"/>
      <c r="N7" s="8"/>
      <c r="O7" s="8"/>
      <c r="P7" s="8"/>
      <c r="Q7" s="8"/>
      <c r="R7" s="8"/>
      <c r="S7" s="8"/>
    </row>
    <row r="8" spans="2:25" ht="15" customHeight="1">
      <c r="B8" s="8"/>
      <c r="C8" s="66" t="s">
        <v>1</v>
      </c>
      <c r="D8" s="67"/>
      <c r="E8" s="68"/>
      <c r="F8" s="72" t="s">
        <v>169</v>
      </c>
      <c r="G8" s="64"/>
      <c r="H8" s="64"/>
      <c r="I8" s="64"/>
      <c r="J8" s="64"/>
      <c r="K8" s="64"/>
      <c r="L8" s="64"/>
      <c r="M8" s="64"/>
      <c r="N8" s="64"/>
      <c r="O8" s="64"/>
      <c r="P8" s="64"/>
      <c r="Q8" s="64"/>
      <c r="R8" s="65"/>
      <c r="S8" s="8"/>
      <c r="U8" s="51">
        <f>DAY(U5)</f>
        <v>1</v>
      </c>
      <c r="V8" s="51">
        <f>DAY(U6)</f>
        <v>30</v>
      </c>
      <c r="W8" s="52"/>
      <c r="X8" s="52"/>
      <c r="Y8" s="52"/>
    </row>
    <row r="9" spans="2:25" ht="15" customHeight="1">
      <c r="B9" s="8"/>
      <c r="C9" s="66" t="s">
        <v>2</v>
      </c>
      <c r="D9" s="67"/>
      <c r="E9" s="68"/>
      <c r="F9" s="72">
        <v>200182552</v>
      </c>
      <c r="G9" s="64"/>
      <c r="H9" s="64"/>
      <c r="I9" s="64"/>
      <c r="J9" s="64"/>
      <c r="K9" s="64"/>
      <c r="L9" s="64"/>
      <c r="M9" s="64"/>
      <c r="N9" s="64"/>
      <c r="O9" s="64"/>
      <c r="P9" s="64"/>
      <c r="Q9" s="64"/>
      <c r="R9" s="65"/>
      <c r="S9" s="8"/>
      <c r="U9" s="51">
        <f>MONTH(U5)</f>
        <v>1</v>
      </c>
      <c r="V9" s="51">
        <f>MONTH(U6)</f>
        <v>12</v>
      </c>
      <c r="W9" s="52" t="str">
        <f>IF(U9=1,"январь",IF(U9=2,"февраль",IF(U9=3,"март",IF(U9=4,"апрель",IF(U9=5,"май",IF(U9=6,"июнь",IF(U9=7,"июль",W10)))))))</f>
        <v>январь</v>
      </c>
      <c r="X9" s="52" t="str">
        <f>IF(V9=1,"январь",IF(V9=2,"февраль",IF(V9=3,"март",IF(V9=4,"апрель",IF(V9=5,"май",IF(V9=6,"июнь",IF(V9=7,"июль",X10)))))))</f>
        <v>декабрь</v>
      </c>
      <c r="Y9" s="52"/>
    </row>
    <row r="10" spans="2:25" ht="15" customHeight="1">
      <c r="B10" s="8"/>
      <c r="C10" s="66" t="s">
        <v>3</v>
      </c>
      <c r="D10" s="67"/>
      <c r="E10" s="68"/>
      <c r="F10" s="63" t="s">
        <v>176</v>
      </c>
      <c r="G10" s="64"/>
      <c r="H10" s="64"/>
      <c r="I10" s="64"/>
      <c r="J10" s="64"/>
      <c r="K10" s="64"/>
      <c r="L10" s="64"/>
      <c r="M10" s="64"/>
      <c r="N10" s="64"/>
      <c r="O10" s="64"/>
      <c r="P10" s="64"/>
      <c r="Q10" s="64"/>
      <c r="R10" s="65"/>
      <c r="S10" s="8"/>
      <c r="U10" s="51">
        <f>YEAR(U5)</f>
        <v>2023</v>
      </c>
      <c r="V10" s="51">
        <f>YEAR(U6)</f>
        <v>2023</v>
      </c>
      <c r="W10" s="52">
        <f>IF(U9=8,"август",IF(U9=9,"сентябрь",IF(U9=10,"октябрь",IF(U9=11,"ноябрь",IF(U9=12,"декабрь",0)))))</f>
        <v>0</v>
      </c>
      <c r="X10" s="52" t="str">
        <f>IF(V9=8,"август",IF(V9=9,"сентябрь",IF(V9=10,"октябрь",IF(V9=11,"ноябрь",IF(V9=12,"декабрь",0)))))</f>
        <v>декабрь</v>
      </c>
      <c r="Y10" s="52"/>
    </row>
    <row r="11" spans="2:25" ht="15" customHeight="1">
      <c r="B11" s="8"/>
      <c r="C11" s="66" t="s">
        <v>4</v>
      </c>
      <c r="D11" s="67"/>
      <c r="E11" s="68"/>
      <c r="F11" s="72"/>
      <c r="G11" s="64"/>
      <c r="H11" s="64"/>
      <c r="I11" s="64"/>
      <c r="J11" s="64"/>
      <c r="K11" s="64"/>
      <c r="L11" s="64"/>
      <c r="M11" s="64"/>
      <c r="N11" s="64"/>
      <c r="O11" s="64"/>
      <c r="P11" s="64"/>
      <c r="Q11" s="64"/>
      <c r="R11" s="65"/>
      <c r="S11" s="8"/>
      <c r="U11" s="51"/>
      <c r="V11" s="52"/>
      <c r="W11" s="52"/>
      <c r="X11" s="52"/>
      <c r="Y11" s="52"/>
    </row>
    <row r="12" spans="2:19" ht="15" customHeight="1">
      <c r="B12" s="8"/>
      <c r="C12" s="66" t="s">
        <v>5</v>
      </c>
      <c r="D12" s="67"/>
      <c r="E12" s="68"/>
      <c r="F12" s="63" t="s">
        <v>175</v>
      </c>
      <c r="G12" s="64"/>
      <c r="H12" s="64"/>
      <c r="I12" s="64"/>
      <c r="J12" s="64"/>
      <c r="K12" s="64"/>
      <c r="L12" s="64"/>
      <c r="M12" s="64"/>
      <c r="N12" s="64"/>
      <c r="O12" s="64"/>
      <c r="P12" s="64"/>
      <c r="Q12" s="64"/>
      <c r="R12" s="65"/>
      <c r="S12" s="8"/>
    </row>
    <row r="13" spans="2:19" ht="15" customHeight="1">
      <c r="B13" s="8"/>
      <c r="C13" s="66" t="s">
        <v>6</v>
      </c>
      <c r="D13" s="67"/>
      <c r="E13" s="68"/>
      <c r="F13" s="63" t="s">
        <v>174</v>
      </c>
      <c r="G13" s="64"/>
      <c r="H13" s="64"/>
      <c r="I13" s="64"/>
      <c r="J13" s="64"/>
      <c r="K13" s="64"/>
      <c r="L13" s="64"/>
      <c r="M13" s="64"/>
      <c r="N13" s="64"/>
      <c r="O13" s="64"/>
      <c r="P13" s="64"/>
      <c r="Q13" s="64"/>
      <c r="R13" s="65"/>
      <c r="S13" s="8"/>
    </row>
    <row r="14" spans="2:19" ht="15">
      <c r="B14" s="8"/>
      <c r="C14" s="66" t="s">
        <v>7</v>
      </c>
      <c r="D14" s="67"/>
      <c r="E14" s="68"/>
      <c r="F14" s="72" t="s">
        <v>170</v>
      </c>
      <c r="G14" s="64"/>
      <c r="H14" s="64"/>
      <c r="I14" s="64"/>
      <c r="J14" s="64"/>
      <c r="K14" s="64"/>
      <c r="L14" s="64"/>
      <c r="M14" s="64"/>
      <c r="N14" s="64"/>
      <c r="O14" s="64"/>
      <c r="P14" s="64"/>
      <c r="Q14" s="64"/>
      <c r="R14" s="65"/>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66" t="s">
        <v>8</v>
      </c>
      <c r="J16" s="67"/>
      <c r="K16" s="67"/>
      <c r="L16" s="67"/>
      <c r="M16" s="68"/>
      <c r="N16" s="69"/>
      <c r="O16" s="70"/>
      <c r="P16" s="70"/>
      <c r="Q16" s="70"/>
      <c r="R16" s="71"/>
      <c r="S16" s="8"/>
      <c r="U16" s="11"/>
    </row>
    <row r="17" spans="2:19" ht="15">
      <c r="B17" s="8"/>
      <c r="C17" s="10"/>
      <c r="D17" s="10"/>
      <c r="E17" s="10"/>
      <c r="F17" s="10"/>
      <c r="G17" s="10"/>
      <c r="H17" s="8"/>
      <c r="I17" s="66" t="s">
        <v>9</v>
      </c>
      <c r="J17" s="67"/>
      <c r="K17" s="67"/>
      <c r="L17" s="67"/>
      <c r="M17" s="68"/>
      <c r="N17" s="69"/>
      <c r="O17" s="70"/>
      <c r="P17" s="70"/>
      <c r="Q17" s="70"/>
      <c r="R17" s="71"/>
      <c r="S17" s="8"/>
    </row>
    <row r="18" spans="2:19" ht="15">
      <c r="B18" s="8"/>
      <c r="C18" s="10"/>
      <c r="D18" s="10"/>
      <c r="E18" s="10"/>
      <c r="F18" s="10"/>
      <c r="G18" s="10"/>
      <c r="H18" s="8"/>
      <c r="I18" s="66" t="s">
        <v>10</v>
      </c>
      <c r="J18" s="67"/>
      <c r="K18" s="67"/>
      <c r="L18" s="67"/>
      <c r="M18" s="68"/>
      <c r="N18" s="69"/>
      <c r="O18" s="70"/>
      <c r="P18" s="70"/>
      <c r="Q18" s="70"/>
      <c r="R18" s="71"/>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96" t="s">
        <v>11</v>
      </c>
      <c r="D20" s="97"/>
      <c r="E20" s="97"/>
      <c r="F20" s="97"/>
      <c r="G20" s="98"/>
      <c r="H20" s="94" t="s">
        <v>12</v>
      </c>
      <c r="I20" s="53" t="s">
        <v>62</v>
      </c>
      <c r="J20" s="102" t="s">
        <v>173</v>
      </c>
      <c r="K20" s="102"/>
      <c r="L20" s="102"/>
      <c r="M20" s="54"/>
      <c r="N20" s="103" t="s">
        <v>178</v>
      </c>
      <c r="O20" s="104"/>
      <c r="P20" s="104"/>
      <c r="Q20" s="104"/>
      <c r="R20" s="105"/>
      <c r="S20" s="8"/>
    </row>
    <row r="21" spans="2:19" ht="15">
      <c r="B21" s="8"/>
      <c r="C21" s="99"/>
      <c r="D21" s="100"/>
      <c r="E21" s="100"/>
      <c r="F21" s="100"/>
      <c r="G21" s="101"/>
      <c r="H21" s="95"/>
      <c r="I21" s="155">
        <f>U6</f>
        <v>45290</v>
      </c>
      <c r="J21" s="156"/>
      <c r="K21" s="156"/>
      <c r="L21" s="156"/>
      <c r="M21" s="157"/>
      <c r="N21" s="106"/>
      <c r="O21" s="107"/>
      <c r="P21" s="107"/>
      <c r="Q21" s="107"/>
      <c r="R21" s="108"/>
      <c r="S21" s="8"/>
    </row>
    <row r="22" spans="2:19" ht="15">
      <c r="B22" s="8"/>
      <c r="C22" s="74">
        <v>1</v>
      </c>
      <c r="D22" s="75"/>
      <c r="E22" s="75"/>
      <c r="F22" s="75"/>
      <c r="G22" s="76"/>
      <c r="H22" s="30">
        <v>2</v>
      </c>
      <c r="I22" s="74">
        <v>3</v>
      </c>
      <c r="J22" s="75"/>
      <c r="K22" s="75"/>
      <c r="L22" s="75"/>
      <c r="M22" s="76"/>
      <c r="N22" s="74">
        <v>4</v>
      </c>
      <c r="O22" s="75"/>
      <c r="P22" s="75"/>
      <c r="Q22" s="75"/>
      <c r="R22" s="76"/>
      <c r="S22" s="8"/>
    </row>
    <row r="23" spans="2:24" ht="15">
      <c r="B23" s="8"/>
      <c r="C23" s="115" t="s">
        <v>13</v>
      </c>
      <c r="D23" s="116"/>
      <c r="E23" s="116"/>
      <c r="F23" s="116"/>
      <c r="G23" s="116"/>
      <c r="H23" s="36"/>
      <c r="I23" s="77"/>
      <c r="J23" s="77"/>
      <c r="K23" s="77"/>
      <c r="L23" s="77"/>
      <c r="M23" s="77"/>
      <c r="N23" s="77"/>
      <c r="O23" s="77"/>
      <c r="P23" s="77"/>
      <c r="Q23" s="77"/>
      <c r="R23" s="78"/>
      <c r="S23" s="8"/>
      <c r="X23" s="13"/>
    </row>
    <row r="24" spans="2:21" ht="15">
      <c r="B24" s="8"/>
      <c r="C24" s="82" t="s">
        <v>14</v>
      </c>
      <c r="D24" s="83"/>
      <c r="E24" s="83"/>
      <c r="F24" s="83"/>
      <c r="G24" s="84"/>
      <c r="H24" s="15">
        <v>110</v>
      </c>
      <c r="I24" s="79">
        <v>20638</v>
      </c>
      <c r="J24" s="80"/>
      <c r="K24" s="80"/>
      <c r="L24" s="80"/>
      <c r="M24" s="81"/>
      <c r="N24" s="79">
        <v>19380</v>
      </c>
      <c r="O24" s="80"/>
      <c r="P24" s="80"/>
      <c r="Q24" s="80"/>
      <c r="R24" s="81"/>
      <c r="S24" s="8"/>
      <c r="U24" s="41" t="s">
        <v>86</v>
      </c>
    </row>
    <row r="25" spans="2:21" ht="15">
      <c r="B25" s="8"/>
      <c r="C25" s="66" t="s">
        <v>15</v>
      </c>
      <c r="D25" s="67"/>
      <c r="E25" s="67"/>
      <c r="F25" s="67"/>
      <c r="G25" s="68"/>
      <c r="H25" s="12">
        <v>120</v>
      </c>
      <c r="I25" s="85">
        <v>56</v>
      </c>
      <c r="J25" s="86"/>
      <c r="K25" s="86"/>
      <c r="L25" s="86"/>
      <c r="M25" s="87"/>
      <c r="N25" s="85">
        <v>23</v>
      </c>
      <c r="O25" s="86"/>
      <c r="P25" s="86"/>
      <c r="Q25" s="86"/>
      <c r="R25" s="87"/>
      <c r="S25" s="8"/>
      <c r="U25" s="41" t="s">
        <v>87</v>
      </c>
    </row>
    <row r="26" spans="2:21" ht="15">
      <c r="B26" s="8"/>
      <c r="C26" s="88" t="s">
        <v>16</v>
      </c>
      <c r="D26" s="89"/>
      <c r="E26" s="89"/>
      <c r="F26" s="89"/>
      <c r="G26" s="109"/>
      <c r="H26" s="14">
        <v>130</v>
      </c>
      <c r="I26" s="110">
        <f>SUM(I28:M30)</f>
        <v>0</v>
      </c>
      <c r="J26" s="111"/>
      <c r="K26" s="111"/>
      <c r="L26" s="111"/>
      <c r="M26" s="111"/>
      <c r="N26" s="112">
        <f>SUM(N28:R30)</f>
        <v>0</v>
      </c>
      <c r="O26" s="113"/>
      <c r="P26" s="113"/>
      <c r="Q26" s="113"/>
      <c r="R26" s="114"/>
      <c r="S26" s="8"/>
      <c r="U26" s="42" t="s">
        <v>88</v>
      </c>
    </row>
    <row r="27" spans="2:21" ht="15">
      <c r="B27" s="8"/>
      <c r="C27" s="88" t="s">
        <v>68</v>
      </c>
      <c r="D27" s="89"/>
      <c r="E27" s="89"/>
      <c r="F27" s="89"/>
      <c r="G27" s="89"/>
      <c r="H27" s="14"/>
      <c r="I27" s="111"/>
      <c r="J27" s="111"/>
      <c r="K27" s="111"/>
      <c r="L27" s="111"/>
      <c r="M27" s="111"/>
      <c r="N27" s="110"/>
      <c r="O27" s="111"/>
      <c r="P27" s="111"/>
      <c r="Q27" s="111"/>
      <c r="R27" s="117"/>
      <c r="S27" s="8"/>
      <c r="U27" s="43"/>
    </row>
    <row r="28" spans="2:21" ht="15">
      <c r="B28" s="8"/>
      <c r="C28" s="82" t="s">
        <v>69</v>
      </c>
      <c r="D28" s="83"/>
      <c r="E28" s="83"/>
      <c r="F28" s="83"/>
      <c r="G28" s="83"/>
      <c r="H28" s="15">
        <v>131</v>
      </c>
      <c r="I28" s="80">
        <v>0</v>
      </c>
      <c r="J28" s="80"/>
      <c r="K28" s="80"/>
      <c r="L28" s="80"/>
      <c r="M28" s="80"/>
      <c r="N28" s="79">
        <v>0</v>
      </c>
      <c r="O28" s="80"/>
      <c r="P28" s="80"/>
      <c r="Q28" s="80"/>
      <c r="R28" s="81"/>
      <c r="S28" s="8"/>
      <c r="U28" s="44"/>
    </row>
    <row r="29" spans="2:21" ht="15">
      <c r="B29" s="8"/>
      <c r="C29" s="82" t="s">
        <v>70</v>
      </c>
      <c r="D29" s="83"/>
      <c r="E29" s="83"/>
      <c r="F29" s="83"/>
      <c r="G29" s="84"/>
      <c r="H29" s="15">
        <v>132</v>
      </c>
      <c r="I29" s="79">
        <v>0</v>
      </c>
      <c r="J29" s="80"/>
      <c r="K29" s="80"/>
      <c r="L29" s="80"/>
      <c r="M29" s="80"/>
      <c r="N29" s="79">
        <v>0</v>
      </c>
      <c r="O29" s="80"/>
      <c r="P29" s="80"/>
      <c r="Q29" s="80"/>
      <c r="R29" s="81"/>
      <c r="S29" s="8"/>
      <c r="U29" s="44"/>
    </row>
    <row r="30" spans="2:21" ht="15">
      <c r="B30" s="8"/>
      <c r="C30" s="66" t="s">
        <v>71</v>
      </c>
      <c r="D30" s="67"/>
      <c r="E30" s="67"/>
      <c r="F30" s="67"/>
      <c r="G30" s="68"/>
      <c r="H30" s="12">
        <v>133</v>
      </c>
      <c r="I30" s="85">
        <v>0</v>
      </c>
      <c r="J30" s="86"/>
      <c r="K30" s="86"/>
      <c r="L30" s="86"/>
      <c r="M30" s="87"/>
      <c r="N30" s="85">
        <v>0</v>
      </c>
      <c r="O30" s="86"/>
      <c r="P30" s="86"/>
      <c r="Q30" s="86"/>
      <c r="R30" s="87"/>
      <c r="S30" s="8"/>
      <c r="U30" s="45"/>
    </row>
    <row r="31" spans="2:21" ht="15">
      <c r="B31" s="8"/>
      <c r="C31" s="66" t="s">
        <v>17</v>
      </c>
      <c r="D31" s="67"/>
      <c r="E31" s="67"/>
      <c r="F31" s="67"/>
      <c r="G31" s="68"/>
      <c r="H31" s="12">
        <v>140</v>
      </c>
      <c r="I31" s="85">
        <v>1513</v>
      </c>
      <c r="J31" s="86"/>
      <c r="K31" s="86"/>
      <c r="L31" s="86"/>
      <c r="M31" s="87"/>
      <c r="N31" s="85">
        <v>357</v>
      </c>
      <c r="O31" s="86"/>
      <c r="P31" s="86"/>
      <c r="Q31" s="86"/>
      <c r="R31" s="87"/>
      <c r="S31" s="8"/>
      <c r="U31" s="41" t="s">
        <v>89</v>
      </c>
    </row>
    <row r="32" spans="2:21" ht="15">
      <c r="B32" s="8"/>
      <c r="C32" s="66" t="s">
        <v>18</v>
      </c>
      <c r="D32" s="67"/>
      <c r="E32" s="67"/>
      <c r="F32" s="67"/>
      <c r="G32" s="68"/>
      <c r="H32" s="12">
        <v>150</v>
      </c>
      <c r="I32" s="85">
        <v>0</v>
      </c>
      <c r="J32" s="86"/>
      <c r="K32" s="86"/>
      <c r="L32" s="86"/>
      <c r="M32" s="87"/>
      <c r="N32" s="85">
        <v>0</v>
      </c>
      <c r="O32" s="86"/>
      <c r="P32" s="86"/>
      <c r="Q32" s="86"/>
      <c r="R32" s="87"/>
      <c r="S32" s="8"/>
      <c r="U32" s="41" t="s">
        <v>90</v>
      </c>
    </row>
    <row r="33" spans="2:21" ht="15">
      <c r="B33" s="8"/>
      <c r="C33" s="66" t="s">
        <v>19</v>
      </c>
      <c r="D33" s="67"/>
      <c r="E33" s="67"/>
      <c r="F33" s="67"/>
      <c r="G33" s="68"/>
      <c r="H33" s="12">
        <v>160</v>
      </c>
      <c r="I33" s="85">
        <v>0</v>
      </c>
      <c r="J33" s="86"/>
      <c r="K33" s="86"/>
      <c r="L33" s="86"/>
      <c r="M33" s="87"/>
      <c r="N33" s="85">
        <v>51</v>
      </c>
      <c r="O33" s="86"/>
      <c r="P33" s="86"/>
      <c r="Q33" s="86"/>
      <c r="R33" s="87"/>
      <c r="S33" s="8"/>
      <c r="U33" s="41" t="s">
        <v>91</v>
      </c>
    </row>
    <row r="34" spans="2:22" ht="15">
      <c r="B34" s="8"/>
      <c r="C34" s="66" t="s">
        <v>20</v>
      </c>
      <c r="D34" s="67"/>
      <c r="E34" s="67"/>
      <c r="F34" s="67"/>
      <c r="G34" s="68"/>
      <c r="H34" s="12">
        <v>170</v>
      </c>
      <c r="I34" s="85">
        <v>0</v>
      </c>
      <c r="J34" s="86"/>
      <c r="K34" s="86"/>
      <c r="L34" s="86"/>
      <c r="M34" s="87"/>
      <c r="N34" s="85">
        <v>0</v>
      </c>
      <c r="O34" s="86"/>
      <c r="P34" s="86"/>
      <c r="Q34" s="86"/>
      <c r="R34" s="87"/>
      <c r="S34" s="8"/>
      <c r="U34" s="41" t="s">
        <v>92</v>
      </c>
      <c r="V34" s="41" t="s">
        <v>93</v>
      </c>
    </row>
    <row r="35" spans="2:21" ht="15">
      <c r="B35" s="8"/>
      <c r="C35" s="66" t="s">
        <v>21</v>
      </c>
      <c r="D35" s="67"/>
      <c r="E35" s="67"/>
      <c r="F35" s="67"/>
      <c r="G35" s="68"/>
      <c r="H35" s="12">
        <v>180</v>
      </c>
      <c r="I35" s="85">
        <v>0</v>
      </c>
      <c r="J35" s="86"/>
      <c r="K35" s="86"/>
      <c r="L35" s="86"/>
      <c r="M35" s="87"/>
      <c r="N35" s="85">
        <v>0</v>
      </c>
      <c r="O35" s="86"/>
      <c r="P35" s="86"/>
      <c r="Q35" s="86"/>
      <c r="R35" s="87"/>
      <c r="S35" s="8"/>
      <c r="U35" s="42" t="s">
        <v>94</v>
      </c>
    </row>
    <row r="36" spans="2:21" s="29" customFormat="1" ht="15.75">
      <c r="B36" s="28"/>
      <c r="C36" s="118" t="s">
        <v>22</v>
      </c>
      <c r="D36" s="119"/>
      <c r="E36" s="119"/>
      <c r="F36" s="119"/>
      <c r="G36" s="120"/>
      <c r="H36" s="37">
        <v>190</v>
      </c>
      <c r="I36" s="121">
        <f>SUM(I24:M26,I31:M35)</f>
        <v>22207</v>
      </c>
      <c r="J36" s="122"/>
      <c r="K36" s="122"/>
      <c r="L36" s="122"/>
      <c r="M36" s="123"/>
      <c r="N36" s="121">
        <f>SUM(N24:R26,N31:R35)</f>
        <v>19811</v>
      </c>
      <c r="O36" s="122"/>
      <c r="P36" s="122"/>
      <c r="Q36" s="122"/>
      <c r="R36" s="123"/>
      <c r="S36" s="28"/>
      <c r="U36" s="43"/>
    </row>
    <row r="37" spans="2:21" ht="15">
      <c r="B37" s="8"/>
      <c r="C37" s="115" t="s">
        <v>23</v>
      </c>
      <c r="D37" s="116"/>
      <c r="E37" s="116"/>
      <c r="F37" s="116"/>
      <c r="G37" s="116"/>
      <c r="H37" s="38"/>
      <c r="I37" s="124"/>
      <c r="J37" s="124"/>
      <c r="K37" s="124"/>
      <c r="L37" s="124"/>
      <c r="M37" s="124"/>
      <c r="N37" s="124"/>
      <c r="O37" s="124"/>
      <c r="P37" s="124"/>
      <c r="Q37" s="124"/>
      <c r="R37" s="125"/>
      <c r="S37" s="8"/>
      <c r="U37" s="45"/>
    </row>
    <row r="38" spans="2:21" ht="15">
      <c r="B38" s="8"/>
      <c r="C38" s="82" t="s">
        <v>24</v>
      </c>
      <c r="D38" s="83"/>
      <c r="E38" s="83"/>
      <c r="F38" s="83"/>
      <c r="G38" s="84"/>
      <c r="H38" s="15">
        <v>210</v>
      </c>
      <c r="I38" s="126">
        <f>SUM(I40:M45)</f>
        <v>10271</v>
      </c>
      <c r="J38" s="127"/>
      <c r="K38" s="127"/>
      <c r="L38" s="127"/>
      <c r="M38" s="128"/>
      <c r="N38" s="126">
        <f>SUM(N40:R45)</f>
        <v>11087</v>
      </c>
      <c r="O38" s="127"/>
      <c r="P38" s="127"/>
      <c r="Q38" s="127"/>
      <c r="R38" s="128"/>
      <c r="S38" s="8"/>
      <c r="U38" s="41"/>
    </row>
    <row r="39" spans="2:21" ht="15" customHeight="1">
      <c r="B39" s="8"/>
      <c r="C39" s="88" t="s">
        <v>68</v>
      </c>
      <c r="D39" s="89"/>
      <c r="E39" s="89"/>
      <c r="F39" s="89"/>
      <c r="G39" s="89"/>
      <c r="H39" s="14"/>
      <c r="I39" s="111"/>
      <c r="J39" s="111"/>
      <c r="K39" s="111"/>
      <c r="L39" s="111"/>
      <c r="M39" s="111"/>
      <c r="N39" s="110"/>
      <c r="O39" s="111"/>
      <c r="P39" s="111"/>
      <c r="Q39" s="111"/>
      <c r="R39" s="117"/>
      <c r="S39" s="8"/>
      <c r="U39" s="46"/>
    </row>
    <row r="40" spans="2:21" ht="15" customHeight="1">
      <c r="B40" s="8"/>
      <c r="C40" s="82" t="s">
        <v>73</v>
      </c>
      <c r="D40" s="83"/>
      <c r="E40" s="83"/>
      <c r="F40" s="83"/>
      <c r="G40" s="83"/>
      <c r="H40" s="15">
        <v>211</v>
      </c>
      <c r="I40" s="80">
        <v>7778</v>
      </c>
      <c r="J40" s="80"/>
      <c r="K40" s="80"/>
      <c r="L40" s="80"/>
      <c r="M40" s="80"/>
      <c r="N40" s="79">
        <v>7917</v>
      </c>
      <c r="O40" s="80"/>
      <c r="P40" s="80"/>
      <c r="Q40" s="80"/>
      <c r="R40" s="81"/>
      <c r="S40" s="8"/>
      <c r="U40" s="47" t="s">
        <v>95</v>
      </c>
    </row>
    <row r="41" spans="2:21" ht="15">
      <c r="B41" s="8"/>
      <c r="C41" s="66" t="s">
        <v>72</v>
      </c>
      <c r="D41" s="67"/>
      <c r="E41" s="67"/>
      <c r="F41" s="67"/>
      <c r="G41" s="68"/>
      <c r="H41" s="12">
        <v>212</v>
      </c>
      <c r="I41" s="85">
        <v>0</v>
      </c>
      <c r="J41" s="86"/>
      <c r="K41" s="86"/>
      <c r="L41" s="86"/>
      <c r="M41" s="87"/>
      <c r="N41" s="85">
        <v>0</v>
      </c>
      <c r="O41" s="86"/>
      <c r="P41" s="86"/>
      <c r="Q41" s="86"/>
      <c r="R41" s="87"/>
      <c r="S41" s="8"/>
      <c r="U41" s="41" t="s">
        <v>96</v>
      </c>
    </row>
    <row r="42" spans="2:21" ht="15">
      <c r="B42" s="8"/>
      <c r="C42" s="66" t="s">
        <v>74</v>
      </c>
      <c r="D42" s="67"/>
      <c r="E42" s="67"/>
      <c r="F42" s="67"/>
      <c r="G42" s="68"/>
      <c r="H42" s="12">
        <v>213</v>
      </c>
      <c r="I42" s="85">
        <v>1206</v>
      </c>
      <c r="J42" s="86"/>
      <c r="K42" s="86"/>
      <c r="L42" s="86"/>
      <c r="M42" s="87"/>
      <c r="N42" s="85">
        <v>2048</v>
      </c>
      <c r="O42" s="86"/>
      <c r="P42" s="86"/>
      <c r="Q42" s="86"/>
      <c r="R42" s="87"/>
      <c r="S42" s="8"/>
      <c r="U42" s="41" t="s">
        <v>97</v>
      </c>
    </row>
    <row r="43" spans="2:22" ht="15">
      <c r="B43" s="8"/>
      <c r="C43" s="66" t="s">
        <v>75</v>
      </c>
      <c r="D43" s="67"/>
      <c r="E43" s="67"/>
      <c r="F43" s="67"/>
      <c r="G43" s="68"/>
      <c r="H43" s="12">
        <v>214</v>
      </c>
      <c r="I43" s="85">
        <v>1243</v>
      </c>
      <c r="J43" s="86"/>
      <c r="K43" s="86"/>
      <c r="L43" s="86"/>
      <c r="M43" s="87"/>
      <c r="N43" s="85">
        <v>1122</v>
      </c>
      <c r="O43" s="86"/>
      <c r="P43" s="86"/>
      <c r="Q43" s="86"/>
      <c r="R43" s="87"/>
      <c r="S43" s="8"/>
      <c r="U43" s="41" t="s">
        <v>99</v>
      </c>
      <c r="V43" s="41" t="s">
        <v>98</v>
      </c>
    </row>
    <row r="44" spans="2:21" ht="15">
      <c r="B44" s="8"/>
      <c r="C44" s="66" t="s">
        <v>76</v>
      </c>
      <c r="D44" s="67"/>
      <c r="E44" s="67"/>
      <c r="F44" s="67"/>
      <c r="G44" s="68"/>
      <c r="H44" s="12">
        <v>215</v>
      </c>
      <c r="I44" s="85">
        <v>0</v>
      </c>
      <c r="J44" s="86"/>
      <c r="K44" s="86"/>
      <c r="L44" s="86"/>
      <c r="M44" s="87"/>
      <c r="N44" s="85">
        <v>0</v>
      </c>
      <c r="O44" s="86"/>
      <c r="P44" s="86"/>
      <c r="Q44" s="86"/>
      <c r="R44" s="87"/>
      <c r="S44" s="8"/>
      <c r="U44" s="41" t="s">
        <v>100</v>
      </c>
    </row>
    <row r="45" spans="2:21" ht="15">
      <c r="B45" s="8"/>
      <c r="C45" s="66" t="s">
        <v>77</v>
      </c>
      <c r="D45" s="67"/>
      <c r="E45" s="67"/>
      <c r="F45" s="67"/>
      <c r="G45" s="68"/>
      <c r="H45" s="12">
        <v>216</v>
      </c>
      <c r="I45" s="85">
        <v>44</v>
      </c>
      <c r="J45" s="86"/>
      <c r="K45" s="86"/>
      <c r="L45" s="86"/>
      <c r="M45" s="87"/>
      <c r="N45" s="85">
        <v>0</v>
      </c>
      <c r="O45" s="86"/>
      <c r="P45" s="86"/>
      <c r="Q45" s="86"/>
      <c r="R45" s="87"/>
      <c r="S45" s="8"/>
      <c r="U45" s="42"/>
    </row>
    <row r="46" spans="2:21" ht="15">
      <c r="B46" s="8"/>
      <c r="C46" s="66" t="s">
        <v>25</v>
      </c>
      <c r="D46" s="67"/>
      <c r="E46" s="67"/>
      <c r="F46" s="67"/>
      <c r="G46" s="68"/>
      <c r="H46" s="12">
        <v>220</v>
      </c>
      <c r="I46" s="85">
        <v>0</v>
      </c>
      <c r="J46" s="86"/>
      <c r="K46" s="86"/>
      <c r="L46" s="86"/>
      <c r="M46" s="87"/>
      <c r="N46" s="85">
        <v>0</v>
      </c>
      <c r="O46" s="86"/>
      <c r="P46" s="86"/>
      <c r="Q46" s="86"/>
      <c r="R46" s="87"/>
      <c r="S46" s="8"/>
      <c r="U46" s="41" t="s">
        <v>101</v>
      </c>
    </row>
    <row r="47" spans="2:21" ht="15">
      <c r="B47" s="8"/>
      <c r="C47" s="66" t="s">
        <v>26</v>
      </c>
      <c r="D47" s="67"/>
      <c r="E47" s="67"/>
      <c r="F47" s="67"/>
      <c r="G47" s="68"/>
      <c r="H47" s="12">
        <v>230</v>
      </c>
      <c r="I47" s="85">
        <v>52</v>
      </c>
      <c r="J47" s="86"/>
      <c r="K47" s="86"/>
      <c r="L47" s="86"/>
      <c r="M47" s="87"/>
      <c r="N47" s="85">
        <v>46</v>
      </c>
      <c r="O47" s="86"/>
      <c r="P47" s="86"/>
      <c r="Q47" s="86"/>
      <c r="R47" s="87"/>
      <c r="S47" s="8"/>
      <c r="U47" s="42" t="s">
        <v>94</v>
      </c>
    </row>
    <row r="48" spans="2:21" ht="30" customHeight="1">
      <c r="B48" s="8"/>
      <c r="C48" s="66" t="s">
        <v>27</v>
      </c>
      <c r="D48" s="67"/>
      <c r="E48" s="67"/>
      <c r="F48" s="67"/>
      <c r="G48" s="68"/>
      <c r="H48" s="12">
        <v>240</v>
      </c>
      <c r="I48" s="85">
        <v>129</v>
      </c>
      <c r="J48" s="86"/>
      <c r="K48" s="86"/>
      <c r="L48" s="86"/>
      <c r="M48" s="87"/>
      <c r="N48" s="85">
        <v>47</v>
      </c>
      <c r="O48" s="86"/>
      <c r="P48" s="86"/>
      <c r="Q48" s="86"/>
      <c r="R48" s="87"/>
      <c r="S48" s="8"/>
      <c r="U48" s="41" t="s">
        <v>102</v>
      </c>
    </row>
    <row r="49" spans="2:22" ht="15">
      <c r="B49" s="8"/>
      <c r="C49" s="66" t="s">
        <v>28</v>
      </c>
      <c r="D49" s="67"/>
      <c r="E49" s="67"/>
      <c r="F49" s="67"/>
      <c r="G49" s="68"/>
      <c r="H49" s="12">
        <v>250</v>
      </c>
      <c r="I49" s="85">
        <v>12917</v>
      </c>
      <c r="J49" s="86"/>
      <c r="K49" s="86"/>
      <c r="L49" s="86"/>
      <c r="M49" s="87"/>
      <c r="N49" s="85">
        <v>9698</v>
      </c>
      <c r="O49" s="86"/>
      <c r="P49" s="86"/>
      <c r="Q49" s="86"/>
      <c r="R49" s="87"/>
      <c r="S49" s="8"/>
      <c r="U49" s="41" t="s">
        <v>92</v>
      </c>
      <c r="V49" s="41" t="s">
        <v>93</v>
      </c>
    </row>
    <row r="50" spans="2:22" ht="15">
      <c r="B50" s="8"/>
      <c r="C50" s="66" t="s">
        <v>29</v>
      </c>
      <c r="D50" s="67"/>
      <c r="E50" s="67"/>
      <c r="F50" s="67"/>
      <c r="G50" s="68"/>
      <c r="H50" s="12">
        <v>260</v>
      </c>
      <c r="I50" s="85">
        <v>0</v>
      </c>
      <c r="J50" s="86"/>
      <c r="K50" s="86"/>
      <c r="L50" s="86"/>
      <c r="M50" s="87"/>
      <c r="N50" s="85">
        <v>0</v>
      </c>
      <c r="O50" s="86"/>
      <c r="P50" s="86"/>
      <c r="Q50" s="86"/>
      <c r="R50" s="87"/>
      <c r="S50" s="8"/>
      <c r="U50" s="41" t="s">
        <v>103</v>
      </c>
      <c r="V50" s="41" t="s">
        <v>104</v>
      </c>
    </row>
    <row r="51" spans="2:22" ht="15">
      <c r="B51" s="8"/>
      <c r="C51" s="66" t="s">
        <v>30</v>
      </c>
      <c r="D51" s="67"/>
      <c r="E51" s="67"/>
      <c r="F51" s="67"/>
      <c r="G51" s="68"/>
      <c r="H51" s="12">
        <v>270</v>
      </c>
      <c r="I51" s="85">
        <v>14168</v>
      </c>
      <c r="J51" s="86"/>
      <c r="K51" s="86"/>
      <c r="L51" s="86"/>
      <c r="M51" s="87"/>
      <c r="N51" s="85">
        <v>4535</v>
      </c>
      <c r="O51" s="86"/>
      <c r="P51" s="86"/>
      <c r="Q51" s="86"/>
      <c r="R51" s="87"/>
      <c r="S51" s="8"/>
      <c r="U51" s="153" t="s">
        <v>105</v>
      </c>
      <c r="V51" s="154"/>
    </row>
    <row r="52" spans="2:21" ht="15">
      <c r="B52" s="8"/>
      <c r="C52" s="66" t="s">
        <v>31</v>
      </c>
      <c r="D52" s="67"/>
      <c r="E52" s="67"/>
      <c r="F52" s="67"/>
      <c r="G52" s="68"/>
      <c r="H52" s="12">
        <v>280</v>
      </c>
      <c r="I52" s="85">
        <v>1</v>
      </c>
      <c r="J52" s="86"/>
      <c r="K52" s="86"/>
      <c r="L52" s="86"/>
      <c r="M52" s="87"/>
      <c r="N52" s="85">
        <v>2</v>
      </c>
      <c r="O52" s="86"/>
      <c r="P52" s="86"/>
      <c r="Q52" s="86"/>
      <c r="R52" s="87"/>
      <c r="S52" s="8"/>
      <c r="U52" s="42" t="s">
        <v>106</v>
      </c>
    </row>
    <row r="53" spans="2:21" s="29" customFormat="1" ht="15.75">
      <c r="B53" s="28"/>
      <c r="C53" s="130" t="s">
        <v>32</v>
      </c>
      <c r="D53" s="130"/>
      <c r="E53" s="130"/>
      <c r="F53" s="130"/>
      <c r="G53" s="130"/>
      <c r="H53" s="39">
        <v>290</v>
      </c>
      <c r="I53" s="131">
        <f>SUM(I38,I46:M52)</f>
        <v>37538</v>
      </c>
      <c r="J53" s="131"/>
      <c r="K53" s="131"/>
      <c r="L53" s="131"/>
      <c r="M53" s="131"/>
      <c r="N53" s="131">
        <f>SUM(N38,N46:R52)</f>
        <v>25415</v>
      </c>
      <c r="O53" s="131"/>
      <c r="P53" s="131"/>
      <c r="Q53" s="131"/>
      <c r="R53" s="131"/>
      <c r="S53" s="28"/>
      <c r="U53" s="32" t="str">
        <f>IF(I54-I96=0," ",IF(U54&lt;0,CONCATENATE("Актив баланса на начало отчетного периода меньше пассива на ",-U54," млн.руб."),CONCATENATE("Актив баланса на начало отчетного периода превышает пассив на ",U54," млн.руб.")))</f>
        <v> </v>
      </c>
    </row>
    <row r="54" spans="2:22" s="29" customFormat="1" ht="15.75">
      <c r="B54" s="28"/>
      <c r="C54" s="130" t="s">
        <v>33</v>
      </c>
      <c r="D54" s="130"/>
      <c r="E54" s="130"/>
      <c r="F54" s="130"/>
      <c r="G54" s="130"/>
      <c r="H54" s="39">
        <v>300</v>
      </c>
      <c r="I54" s="131">
        <f>I36+I53</f>
        <v>59745</v>
      </c>
      <c r="J54" s="131"/>
      <c r="K54" s="131"/>
      <c r="L54" s="131"/>
      <c r="M54" s="131"/>
      <c r="N54" s="131">
        <f>N36+N53</f>
        <v>45226</v>
      </c>
      <c r="O54" s="131"/>
      <c r="P54" s="131"/>
      <c r="Q54" s="131"/>
      <c r="R54" s="131"/>
      <c r="S54" s="28"/>
      <c r="U54" s="40">
        <f>IF(ABS(I54-I96)&gt;0,I54-I96,0)</f>
        <v>0</v>
      </c>
      <c r="V54" s="40">
        <f>IF(ABS(N54-N96)&gt;0,N54-N96,0)</f>
        <v>0</v>
      </c>
    </row>
    <row r="55" spans="2:22" ht="15">
      <c r="B55" s="8"/>
      <c r="C55" s="20"/>
      <c r="D55" s="20"/>
      <c r="E55" s="20"/>
      <c r="F55" s="20"/>
      <c r="G55" s="20"/>
      <c r="H55" s="21"/>
      <c r="I55" s="22"/>
      <c r="J55" s="22"/>
      <c r="K55" s="22"/>
      <c r="L55" s="22"/>
      <c r="M55" s="22"/>
      <c r="N55" s="22"/>
      <c r="O55" s="22"/>
      <c r="P55" s="22"/>
      <c r="Q55" s="22"/>
      <c r="R55" s="22"/>
      <c r="S55" s="8"/>
      <c r="V55" s="33" t="str">
        <f>IF(N54-N96=0," ",IF(V54&lt;0,CONCATENATE("Актив баланса на конец отчетного периода меньше пассива на ",-V54," млн.руб."),CONCATENATE("Актив баланса на конец отчетного периода превышает пассив на ",V54," млн.руб.")))</f>
        <v> </v>
      </c>
    </row>
    <row r="56" spans="2:19" ht="15">
      <c r="B56" s="8"/>
      <c r="C56" s="73"/>
      <c r="D56" s="73"/>
      <c r="E56" s="73"/>
      <c r="F56" s="73"/>
      <c r="G56" s="73"/>
      <c r="H56" s="73"/>
      <c r="I56" s="73"/>
      <c r="J56" s="73"/>
      <c r="K56" s="73"/>
      <c r="L56" s="73"/>
      <c r="M56" s="73"/>
      <c r="N56" s="73"/>
      <c r="O56" s="19"/>
      <c r="P56" s="19"/>
      <c r="Q56" s="19"/>
      <c r="R56" s="19"/>
      <c r="S56" s="8"/>
    </row>
    <row r="57" spans="2:19" ht="15" customHeight="1">
      <c r="B57" s="8"/>
      <c r="C57" s="96" t="s">
        <v>34</v>
      </c>
      <c r="D57" s="97"/>
      <c r="E57" s="97"/>
      <c r="F57" s="97"/>
      <c r="G57" s="98"/>
      <c r="H57" s="94" t="s">
        <v>12</v>
      </c>
      <c r="I57" s="31" t="s">
        <v>62</v>
      </c>
      <c r="J57" s="132" t="s">
        <v>173</v>
      </c>
      <c r="K57" s="132"/>
      <c r="L57" s="132"/>
      <c r="M57" s="35"/>
      <c r="N57" s="136" t="s">
        <v>178</v>
      </c>
      <c r="O57" s="104"/>
      <c r="P57" s="104"/>
      <c r="Q57" s="104"/>
      <c r="R57" s="105"/>
      <c r="S57" s="8"/>
    </row>
    <row r="58" spans="2:19" ht="15">
      <c r="B58" s="8"/>
      <c r="C58" s="99">
        <v>1</v>
      </c>
      <c r="D58" s="100"/>
      <c r="E58" s="100"/>
      <c r="F58" s="100"/>
      <c r="G58" s="101"/>
      <c r="H58" s="95"/>
      <c r="I58" s="133">
        <f>U6</f>
        <v>45290</v>
      </c>
      <c r="J58" s="134"/>
      <c r="K58" s="134"/>
      <c r="L58" s="134"/>
      <c r="M58" s="135"/>
      <c r="N58" s="106"/>
      <c r="O58" s="107"/>
      <c r="P58" s="107"/>
      <c r="Q58" s="107"/>
      <c r="R58" s="108"/>
      <c r="S58" s="8"/>
    </row>
    <row r="59" spans="2:19" ht="15">
      <c r="B59" s="8"/>
      <c r="C59" s="74">
        <v>1</v>
      </c>
      <c r="D59" s="75"/>
      <c r="E59" s="75"/>
      <c r="F59" s="75"/>
      <c r="G59" s="76"/>
      <c r="H59" s="30">
        <v>2</v>
      </c>
      <c r="I59" s="74">
        <v>3</v>
      </c>
      <c r="J59" s="75"/>
      <c r="K59" s="75"/>
      <c r="L59" s="75"/>
      <c r="M59" s="76"/>
      <c r="N59" s="74">
        <v>4</v>
      </c>
      <c r="O59" s="75"/>
      <c r="P59" s="75"/>
      <c r="Q59" s="75"/>
      <c r="R59" s="76"/>
      <c r="S59" s="8"/>
    </row>
    <row r="60" spans="2:19" ht="15">
      <c r="B60" s="8"/>
      <c r="C60" s="115" t="s">
        <v>35</v>
      </c>
      <c r="D60" s="116"/>
      <c r="E60" s="116"/>
      <c r="F60" s="116"/>
      <c r="G60" s="116"/>
      <c r="H60" s="38"/>
      <c r="I60" s="140"/>
      <c r="J60" s="140"/>
      <c r="K60" s="140"/>
      <c r="L60" s="140"/>
      <c r="M60" s="140"/>
      <c r="N60" s="140"/>
      <c r="O60" s="140"/>
      <c r="P60" s="140"/>
      <c r="Q60" s="140"/>
      <c r="R60" s="141"/>
      <c r="S60" s="8"/>
    </row>
    <row r="61" spans="2:21" ht="15" customHeight="1">
      <c r="B61" s="8"/>
      <c r="C61" s="82" t="s">
        <v>36</v>
      </c>
      <c r="D61" s="83"/>
      <c r="E61" s="83"/>
      <c r="F61" s="83"/>
      <c r="G61" s="84"/>
      <c r="H61" s="15">
        <v>410</v>
      </c>
      <c r="I61" s="79">
        <v>4397</v>
      </c>
      <c r="J61" s="80"/>
      <c r="K61" s="80"/>
      <c r="L61" s="80"/>
      <c r="M61" s="81"/>
      <c r="N61" s="79">
        <v>4397</v>
      </c>
      <c r="O61" s="80"/>
      <c r="P61" s="80"/>
      <c r="Q61" s="80"/>
      <c r="R61" s="81"/>
      <c r="S61" s="8"/>
      <c r="U61" s="41" t="s">
        <v>107</v>
      </c>
    </row>
    <row r="62" spans="2:27" ht="15" customHeight="1">
      <c r="B62" s="8"/>
      <c r="C62" s="66" t="s">
        <v>37</v>
      </c>
      <c r="D62" s="67"/>
      <c r="E62" s="67"/>
      <c r="F62" s="67"/>
      <c r="G62" s="68"/>
      <c r="H62" s="12">
        <v>420</v>
      </c>
      <c r="I62" s="137">
        <v>0</v>
      </c>
      <c r="J62" s="138"/>
      <c r="K62" s="138"/>
      <c r="L62" s="138"/>
      <c r="M62" s="139"/>
      <c r="N62" s="137">
        <v>0</v>
      </c>
      <c r="O62" s="138"/>
      <c r="P62" s="138"/>
      <c r="Q62" s="138"/>
      <c r="R62" s="139"/>
      <c r="S62" s="8"/>
      <c r="U62" s="41" t="s">
        <v>108</v>
      </c>
      <c r="V62" s="48"/>
      <c r="W62" s="48"/>
      <c r="X62" s="48"/>
      <c r="Y62" s="48"/>
      <c r="Z62" s="48"/>
      <c r="AA62" s="48"/>
    </row>
    <row r="63" spans="2:27" ht="15">
      <c r="B63" s="8"/>
      <c r="C63" s="66" t="s">
        <v>38</v>
      </c>
      <c r="D63" s="67"/>
      <c r="E63" s="67"/>
      <c r="F63" s="67"/>
      <c r="G63" s="68"/>
      <c r="H63" s="12">
        <v>430</v>
      </c>
      <c r="I63" s="137">
        <v>0</v>
      </c>
      <c r="J63" s="138"/>
      <c r="K63" s="138"/>
      <c r="L63" s="138"/>
      <c r="M63" s="139"/>
      <c r="N63" s="137">
        <v>0</v>
      </c>
      <c r="O63" s="138"/>
      <c r="P63" s="138"/>
      <c r="Q63" s="138"/>
      <c r="R63" s="139"/>
      <c r="S63" s="8"/>
      <c r="U63" s="42" t="s">
        <v>109</v>
      </c>
      <c r="V63" s="48"/>
      <c r="W63" s="48"/>
      <c r="X63" s="48"/>
      <c r="Y63" s="48"/>
      <c r="Z63" s="48"/>
      <c r="AA63" s="48"/>
    </row>
    <row r="64" spans="2:27" ht="15">
      <c r="B64" s="8"/>
      <c r="C64" s="66" t="s">
        <v>39</v>
      </c>
      <c r="D64" s="67"/>
      <c r="E64" s="67"/>
      <c r="F64" s="67"/>
      <c r="G64" s="68"/>
      <c r="H64" s="12">
        <v>440</v>
      </c>
      <c r="I64" s="85">
        <v>1066</v>
      </c>
      <c r="J64" s="86"/>
      <c r="K64" s="86"/>
      <c r="L64" s="86"/>
      <c r="M64" s="87"/>
      <c r="N64" s="85">
        <v>879</v>
      </c>
      <c r="O64" s="86"/>
      <c r="P64" s="86"/>
      <c r="Q64" s="86"/>
      <c r="R64" s="87"/>
      <c r="S64" s="8"/>
      <c r="U64" s="41" t="s">
        <v>110</v>
      </c>
      <c r="V64" s="48"/>
      <c r="W64" s="48"/>
      <c r="X64" s="48"/>
      <c r="Y64" s="48"/>
      <c r="Z64" s="48"/>
      <c r="AA64" s="48"/>
    </row>
    <row r="65" spans="2:27" ht="15">
      <c r="B65" s="8"/>
      <c r="C65" s="66" t="s">
        <v>40</v>
      </c>
      <c r="D65" s="67"/>
      <c r="E65" s="67"/>
      <c r="F65" s="67"/>
      <c r="G65" s="68"/>
      <c r="H65" s="12">
        <v>450</v>
      </c>
      <c r="I65" s="85">
        <v>19784</v>
      </c>
      <c r="J65" s="86"/>
      <c r="K65" s="86"/>
      <c r="L65" s="86"/>
      <c r="M65" s="87"/>
      <c r="N65" s="85">
        <v>19049</v>
      </c>
      <c r="O65" s="86"/>
      <c r="P65" s="86"/>
      <c r="Q65" s="86"/>
      <c r="R65" s="87"/>
      <c r="S65" s="8"/>
      <c r="U65" s="41" t="s">
        <v>111</v>
      </c>
      <c r="V65" s="48"/>
      <c r="W65" s="48"/>
      <c r="X65" s="48"/>
      <c r="Y65" s="48"/>
      <c r="Z65" s="48"/>
      <c r="AA65" s="48"/>
    </row>
    <row r="66" spans="2:27" ht="15">
      <c r="B66" s="8"/>
      <c r="C66" s="66" t="s">
        <v>41</v>
      </c>
      <c r="D66" s="67"/>
      <c r="E66" s="67"/>
      <c r="F66" s="67"/>
      <c r="G66" s="68"/>
      <c r="H66" s="12">
        <v>460</v>
      </c>
      <c r="I66" s="85">
        <v>16343</v>
      </c>
      <c r="J66" s="86"/>
      <c r="K66" s="86"/>
      <c r="L66" s="86"/>
      <c r="M66" s="87"/>
      <c r="N66" s="85">
        <v>8551</v>
      </c>
      <c r="O66" s="86"/>
      <c r="P66" s="86"/>
      <c r="Q66" s="86"/>
      <c r="R66" s="87"/>
      <c r="S66" s="8"/>
      <c r="U66" s="42" t="s">
        <v>112</v>
      </c>
      <c r="V66" s="48"/>
      <c r="W66" s="48"/>
      <c r="X66" s="48"/>
      <c r="Y66" s="48"/>
      <c r="Z66" s="48"/>
      <c r="AA66" s="48"/>
    </row>
    <row r="67" spans="2:21" ht="15">
      <c r="B67" s="8"/>
      <c r="C67" s="66" t="s">
        <v>42</v>
      </c>
      <c r="D67" s="67"/>
      <c r="E67" s="67"/>
      <c r="F67" s="67"/>
      <c r="G67" s="68"/>
      <c r="H67" s="12">
        <v>470</v>
      </c>
      <c r="I67" s="85">
        <v>0</v>
      </c>
      <c r="J67" s="86"/>
      <c r="K67" s="86"/>
      <c r="L67" s="86"/>
      <c r="M67" s="87"/>
      <c r="N67" s="85">
        <v>0</v>
      </c>
      <c r="O67" s="86"/>
      <c r="P67" s="86"/>
      <c r="Q67" s="86"/>
      <c r="R67" s="87"/>
      <c r="S67" s="8"/>
      <c r="U67" s="41" t="s">
        <v>113</v>
      </c>
    </row>
    <row r="68" spans="2:21" ht="15">
      <c r="B68" s="8"/>
      <c r="C68" s="66" t="s">
        <v>43</v>
      </c>
      <c r="D68" s="67"/>
      <c r="E68" s="67"/>
      <c r="F68" s="67"/>
      <c r="G68" s="68"/>
      <c r="H68" s="12">
        <v>480</v>
      </c>
      <c r="I68" s="85">
        <v>0</v>
      </c>
      <c r="J68" s="86"/>
      <c r="K68" s="86"/>
      <c r="L68" s="86"/>
      <c r="M68" s="87"/>
      <c r="N68" s="85">
        <v>0</v>
      </c>
      <c r="O68" s="86"/>
      <c r="P68" s="86"/>
      <c r="Q68" s="86"/>
      <c r="R68" s="87"/>
      <c r="S68" s="8"/>
      <c r="U68" s="42" t="s">
        <v>114</v>
      </c>
    </row>
    <row r="69" spans="2:19" s="29" customFormat="1" ht="15.75">
      <c r="B69" s="28"/>
      <c r="C69" s="142" t="s">
        <v>44</v>
      </c>
      <c r="D69" s="143"/>
      <c r="E69" s="143"/>
      <c r="F69" s="143"/>
      <c r="G69" s="144"/>
      <c r="H69" s="39">
        <v>490</v>
      </c>
      <c r="I69" s="145">
        <f>SUM(I61,I64:M68)-I62-I63</f>
        <v>41590</v>
      </c>
      <c r="J69" s="146"/>
      <c r="K69" s="146"/>
      <c r="L69" s="146"/>
      <c r="M69" s="147"/>
      <c r="N69" s="145">
        <f>SUM(N61,N64:R68)-N62-N63</f>
        <v>32876</v>
      </c>
      <c r="O69" s="146"/>
      <c r="P69" s="146"/>
      <c r="Q69" s="146"/>
      <c r="R69" s="147"/>
      <c r="S69" s="28"/>
    </row>
    <row r="70" spans="2:19" ht="15" customHeight="1">
      <c r="B70" s="8"/>
      <c r="C70" s="115" t="s">
        <v>45</v>
      </c>
      <c r="D70" s="116"/>
      <c r="E70" s="116"/>
      <c r="F70" s="116"/>
      <c r="G70" s="116"/>
      <c r="H70" s="38"/>
      <c r="I70" s="124"/>
      <c r="J70" s="124"/>
      <c r="K70" s="124"/>
      <c r="L70" s="124"/>
      <c r="M70" s="124"/>
      <c r="N70" s="124"/>
      <c r="O70" s="124"/>
      <c r="P70" s="124"/>
      <c r="Q70" s="124"/>
      <c r="R70" s="125"/>
      <c r="S70" s="8"/>
    </row>
    <row r="71" spans="2:21" ht="15">
      <c r="B71" s="8"/>
      <c r="C71" s="66" t="s">
        <v>46</v>
      </c>
      <c r="D71" s="67"/>
      <c r="E71" s="67"/>
      <c r="F71" s="67"/>
      <c r="G71" s="68"/>
      <c r="H71" s="12">
        <v>510</v>
      </c>
      <c r="I71" s="85">
        <v>0</v>
      </c>
      <c r="J71" s="86"/>
      <c r="K71" s="86"/>
      <c r="L71" s="86"/>
      <c r="M71" s="87"/>
      <c r="N71" s="85">
        <v>0</v>
      </c>
      <c r="O71" s="86"/>
      <c r="P71" s="86"/>
      <c r="Q71" s="86"/>
      <c r="R71" s="87"/>
      <c r="S71" s="8"/>
      <c r="U71" s="41" t="s">
        <v>115</v>
      </c>
    </row>
    <row r="72" spans="2:21" ht="15">
      <c r="B72" s="8"/>
      <c r="C72" s="66" t="s">
        <v>47</v>
      </c>
      <c r="D72" s="67"/>
      <c r="E72" s="67"/>
      <c r="F72" s="67"/>
      <c r="G72" s="68"/>
      <c r="H72" s="12">
        <v>520</v>
      </c>
      <c r="I72" s="85">
        <v>124</v>
      </c>
      <c r="J72" s="86"/>
      <c r="K72" s="86"/>
      <c r="L72" s="86"/>
      <c r="M72" s="87"/>
      <c r="N72" s="85">
        <v>184</v>
      </c>
      <c r="O72" s="86"/>
      <c r="P72" s="86"/>
      <c r="Q72" s="86"/>
      <c r="R72" s="87"/>
      <c r="S72" s="8"/>
      <c r="U72" s="41" t="s">
        <v>116</v>
      </c>
    </row>
    <row r="73" spans="2:21" ht="15">
      <c r="B73" s="8"/>
      <c r="C73" s="66" t="s">
        <v>48</v>
      </c>
      <c r="D73" s="67"/>
      <c r="E73" s="67"/>
      <c r="F73" s="67"/>
      <c r="G73" s="68"/>
      <c r="H73" s="12">
        <v>530</v>
      </c>
      <c r="I73" s="85">
        <v>48</v>
      </c>
      <c r="J73" s="86"/>
      <c r="K73" s="86"/>
      <c r="L73" s="86"/>
      <c r="M73" s="87"/>
      <c r="N73" s="85">
        <v>42</v>
      </c>
      <c r="O73" s="86"/>
      <c r="P73" s="86"/>
      <c r="Q73" s="86"/>
      <c r="R73" s="87"/>
      <c r="S73" s="8"/>
      <c r="U73" s="42" t="s">
        <v>117</v>
      </c>
    </row>
    <row r="74" spans="2:21" ht="15">
      <c r="B74" s="8"/>
      <c r="C74" s="66" t="s">
        <v>49</v>
      </c>
      <c r="D74" s="67"/>
      <c r="E74" s="67"/>
      <c r="F74" s="67"/>
      <c r="G74" s="68"/>
      <c r="H74" s="12">
        <v>540</v>
      </c>
      <c r="I74" s="85">
        <v>0</v>
      </c>
      <c r="J74" s="86"/>
      <c r="K74" s="86"/>
      <c r="L74" s="86"/>
      <c r="M74" s="87"/>
      <c r="N74" s="85">
        <v>0</v>
      </c>
      <c r="O74" s="86"/>
      <c r="P74" s="86"/>
      <c r="Q74" s="86"/>
      <c r="R74" s="87"/>
      <c r="S74" s="8"/>
      <c r="U74" s="41" t="s">
        <v>118</v>
      </c>
    </row>
    <row r="75" spans="2:21" ht="15">
      <c r="B75" s="8"/>
      <c r="C75" s="66" t="s">
        <v>50</v>
      </c>
      <c r="D75" s="67"/>
      <c r="E75" s="67"/>
      <c r="F75" s="67"/>
      <c r="G75" s="68"/>
      <c r="H75" s="12">
        <v>550</v>
      </c>
      <c r="I75" s="85">
        <v>0</v>
      </c>
      <c r="J75" s="86"/>
      <c r="K75" s="86"/>
      <c r="L75" s="86"/>
      <c r="M75" s="87"/>
      <c r="N75" s="85">
        <v>0</v>
      </c>
      <c r="O75" s="86"/>
      <c r="P75" s="86"/>
      <c r="Q75" s="86"/>
      <c r="R75" s="87"/>
      <c r="S75" s="8"/>
      <c r="U75" s="41" t="s">
        <v>119</v>
      </c>
    </row>
    <row r="76" spans="2:21" ht="15">
      <c r="B76" s="8"/>
      <c r="C76" s="66" t="s">
        <v>51</v>
      </c>
      <c r="D76" s="67"/>
      <c r="E76" s="67"/>
      <c r="F76" s="67"/>
      <c r="G76" s="68"/>
      <c r="H76" s="12">
        <v>560</v>
      </c>
      <c r="I76" s="85">
        <v>0</v>
      </c>
      <c r="J76" s="86"/>
      <c r="K76" s="86"/>
      <c r="L76" s="86"/>
      <c r="M76" s="87"/>
      <c r="N76" s="85">
        <v>0</v>
      </c>
      <c r="O76" s="86"/>
      <c r="P76" s="86"/>
      <c r="Q76" s="86"/>
      <c r="R76" s="87"/>
      <c r="S76" s="8"/>
      <c r="U76" s="42"/>
    </row>
    <row r="77" spans="2:19" s="29" customFormat="1" ht="15.75">
      <c r="B77" s="28"/>
      <c r="C77" s="142" t="s">
        <v>52</v>
      </c>
      <c r="D77" s="143"/>
      <c r="E77" s="143"/>
      <c r="F77" s="143"/>
      <c r="G77" s="144"/>
      <c r="H77" s="39">
        <v>590</v>
      </c>
      <c r="I77" s="145">
        <f>SUM(I71:M76)</f>
        <v>172</v>
      </c>
      <c r="J77" s="146"/>
      <c r="K77" s="146"/>
      <c r="L77" s="146"/>
      <c r="M77" s="147"/>
      <c r="N77" s="145">
        <f>SUM(N71:R76)</f>
        <v>226</v>
      </c>
      <c r="O77" s="146"/>
      <c r="P77" s="146"/>
      <c r="Q77" s="146"/>
      <c r="R77" s="147"/>
      <c r="S77" s="28"/>
    </row>
    <row r="78" spans="2:19" ht="15" customHeight="1">
      <c r="B78" s="8"/>
      <c r="C78" s="115" t="s">
        <v>53</v>
      </c>
      <c r="D78" s="116"/>
      <c r="E78" s="116"/>
      <c r="F78" s="116"/>
      <c r="G78" s="116"/>
      <c r="H78" s="38"/>
      <c r="I78" s="124"/>
      <c r="J78" s="124"/>
      <c r="K78" s="124"/>
      <c r="L78" s="124"/>
      <c r="M78" s="124"/>
      <c r="N78" s="124"/>
      <c r="O78" s="124"/>
      <c r="P78" s="124"/>
      <c r="Q78" s="124"/>
      <c r="R78" s="125"/>
      <c r="S78" s="8"/>
    </row>
    <row r="79" spans="2:21" ht="15">
      <c r="B79" s="8"/>
      <c r="C79" s="66" t="s">
        <v>54</v>
      </c>
      <c r="D79" s="67"/>
      <c r="E79" s="67"/>
      <c r="F79" s="67"/>
      <c r="G79" s="68"/>
      <c r="H79" s="12">
        <v>610</v>
      </c>
      <c r="I79" s="85">
        <v>324</v>
      </c>
      <c r="J79" s="86"/>
      <c r="K79" s="86"/>
      <c r="L79" s="86"/>
      <c r="M79" s="87"/>
      <c r="N79" s="85">
        <v>2</v>
      </c>
      <c r="O79" s="86"/>
      <c r="P79" s="86"/>
      <c r="Q79" s="86"/>
      <c r="R79" s="87"/>
      <c r="S79" s="8"/>
      <c r="U79" s="41" t="s">
        <v>120</v>
      </c>
    </row>
    <row r="80" spans="2:21" ht="15">
      <c r="B80" s="8"/>
      <c r="C80" s="66" t="s">
        <v>55</v>
      </c>
      <c r="D80" s="67"/>
      <c r="E80" s="67"/>
      <c r="F80" s="67"/>
      <c r="G80" s="68"/>
      <c r="H80" s="12">
        <v>620</v>
      </c>
      <c r="I80" s="85">
        <v>0</v>
      </c>
      <c r="J80" s="86"/>
      <c r="K80" s="86"/>
      <c r="L80" s="86"/>
      <c r="M80" s="87"/>
      <c r="N80" s="85">
        <v>0</v>
      </c>
      <c r="O80" s="86"/>
      <c r="P80" s="86"/>
      <c r="Q80" s="86"/>
      <c r="R80" s="87"/>
      <c r="S80" s="8"/>
      <c r="U80" s="41"/>
    </row>
    <row r="81" spans="2:21" ht="15">
      <c r="B81" s="8"/>
      <c r="C81" s="66" t="s">
        <v>56</v>
      </c>
      <c r="D81" s="67"/>
      <c r="E81" s="67"/>
      <c r="F81" s="67"/>
      <c r="G81" s="68"/>
      <c r="H81" s="12">
        <v>630</v>
      </c>
      <c r="I81" s="112">
        <f>SUM(I83:M90)</f>
        <v>17659</v>
      </c>
      <c r="J81" s="113"/>
      <c r="K81" s="113"/>
      <c r="L81" s="113"/>
      <c r="M81" s="114"/>
      <c r="N81" s="112">
        <f>SUM(N83:R90)</f>
        <v>12122</v>
      </c>
      <c r="O81" s="113"/>
      <c r="P81" s="113"/>
      <c r="Q81" s="113"/>
      <c r="R81" s="114"/>
      <c r="S81" s="8"/>
      <c r="U81" s="41"/>
    </row>
    <row r="82" spans="2:21" ht="15" customHeight="1">
      <c r="B82" s="8"/>
      <c r="C82" s="88" t="s">
        <v>68</v>
      </c>
      <c r="D82" s="89"/>
      <c r="E82" s="89"/>
      <c r="F82" s="89"/>
      <c r="G82" s="89"/>
      <c r="H82" s="14"/>
      <c r="I82" s="111"/>
      <c r="J82" s="111"/>
      <c r="K82" s="111"/>
      <c r="L82" s="111"/>
      <c r="M82" s="111"/>
      <c r="N82" s="110"/>
      <c r="O82" s="111"/>
      <c r="P82" s="111"/>
      <c r="Q82" s="111"/>
      <c r="R82" s="117"/>
      <c r="S82" s="8"/>
      <c r="U82" s="46"/>
    </row>
    <row r="83" spans="2:21" ht="15" customHeight="1">
      <c r="B83" s="8"/>
      <c r="C83" s="82" t="s">
        <v>78</v>
      </c>
      <c r="D83" s="83"/>
      <c r="E83" s="83"/>
      <c r="F83" s="83"/>
      <c r="G83" s="83"/>
      <c r="H83" s="15">
        <v>631</v>
      </c>
      <c r="I83" s="80">
        <v>6999</v>
      </c>
      <c r="J83" s="80"/>
      <c r="K83" s="80"/>
      <c r="L83" s="80"/>
      <c r="M83" s="80"/>
      <c r="N83" s="79">
        <v>4549</v>
      </c>
      <c r="O83" s="80"/>
      <c r="P83" s="80"/>
      <c r="Q83" s="80"/>
      <c r="R83" s="81"/>
      <c r="S83" s="8"/>
      <c r="U83" s="47" t="s">
        <v>121</v>
      </c>
    </row>
    <row r="84" spans="2:21" ht="15">
      <c r="B84" s="8"/>
      <c r="C84" s="66" t="s">
        <v>79</v>
      </c>
      <c r="D84" s="67"/>
      <c r="E84" s="67"/>
      <c r="F84" s="67"/>
      <c r="G84" s="68"/>
      <c r="H84" s="12">
        <v>632</v>
      </c>
      <c r="I84" s="85">
        <v>5577</v>
      </c>
      <c r="J84" s="86"/>
      <c r="K84" s="86"/>
      <c r="L84" s="86"/>
      <c r="M84" s="87"/>
      <c r="N84" s="85">
        <v>4632</v>
      </c>
      <c r="O84" s="86"/>
      <c r="P84" s="86"/>
      <c r="Q84" s="86"/>
      <c r="R84" s="87"/>
      <c r="S84" s="8"/>
      <c r="U84" s="41" t="s">
        <v>122</v>
      </c>
    </row>
    <row r="85" spans="2:21" ht="15">
      <c r="B85" s="8"/>
      <c r="C85" s="66" t="s">
        <v>80</v>
      </c>
      <c r="D85" s="67"/>
      <c r="E85" s="67"/>
      <c r="F85" s="67"/>
      <c r="G85" s="68"/>
      <c r="H85" s="12">
        <v>633</v>
      </c>
      <c r="I85" s="85">
        <v>1796</v>
      </c>
      <c r="J85" s="86"/>
      <c r="K85" s="86"/>
      <c r="L85" s="86"/>
      <c r="M85" s="87"/>
      <c r="N85" s="85">
        <v>687</v>
      </c>
      <c r="O85" s="86"/>
      <c r="P85" s="86"/>
      <c r="Q85" s="86"/>
      <c r="R85" s="87"/>
      <c r="S85" s="8"/>
      <c r="U85" s="41" t="s">
        <v>123</v>
      </c>
    </row>
    <row r="86" spans="2:21" ht="15">
      <c r="B86" s="8"/>
      <c r="C86" s="66" t="s">
        <v>81</v>
      </c>
      <c r="D86" s="67"/>
      <c r="E86" s="67"/>
      <c r="F86" s="67"/>
      <c r="G86" s="68"/>
      <c r="H86" s="12">
        <v>634</v>
      </c>
      <c r="I86" s="85">
        <v>693</v>
      </c>
      <c r="J86" s="86"/>
      <c r="K86" s="86"/>
      <c r="L86" s="86"/>
      <c r="M86" s="87"/>
      <c r="N86" s="85">
        <v>397</v>
      </c>
      <c r="O86" s="86"/>
      <c r="P86" s="86"/>
      <c r="Q86" s="86"/>
      <c r="R86" s="87"/>
      <c r="S86" s="8"/>
      <c r="U86" s="41" t="s">
        <v>124</v>
      </c>
    </row>
    <row r="87" spans="2:21" ht="15">
      <c r="B87" s="8"/>
      <c r="C87" s="66" t="s">
        <v>82</v>
      </c>
      <c r="D87" s="67"/>
      <c r="E87" s="67"/>
      <c r="F87" s="67"/>
      <c r="G87" s="68"/>
      <c r="H87" s="12">
        <v>635</v>
      </c>
      <c r="I87" s="85">
        <v>2034</v>
      </c>
      <c r="J87" s="86"/>
      <c r="K87" s="86"/>
      <c r="L87" s="86"/>
      <c r="M87" s="87"/>
      <c r="N87" s="85">
        <v>1372</v>
      </c>
      <c r="O87" s="86"/>
      <c r="P87" s="86"/>
      <c r="Q87" s="86"/>
      <c r="R87" s="87"/>
      <c r="S87" s="8"/>
      <c r="U87" s="41" t="s">
        <v>125</v>
      </c>
    </row>
    <row r="88" spans="2:21" ht="15">
      <c r="B88" s="8"/>
      <c r="C88" s="66" t="s">
        <v>83</v>
      </c>
      <c r="D88" s="67"/>
      <c r="E88" s="67"/>
      <c r="F88" s="67"/>
      <c r="G88" s="68"/>
      <c r="H88" s="12">
        <v>636</v>
      </c>
      <c r="I88" s="85">
        <v>295</v>
      </c>
      <c r="J88" s="86"/>
      <c r="K88" s="86"/>
      <c r="L88" s="86"/>
      <c r="M88" s="87"/>
      <c r="N88" s="85">
        <v>94</v>
      </c>
      <c r="O88" s="86"/>
      <c r="P88" s="86"/>
      <c r="Q88" s="86"/>
      <c r="R88" s="87"/>
      <c r="S88" s="8"/>
      <c r="U88" s="41" t="s">
        <v>116</v>
      </c>
    </row>
    <row r="89" spans="2:21" ht="15">
      <c r="B89" s="8"/>
      <c r="C89" s="66" t="s">
        <v>84</v>
      </c>
      <c r="D89" s="67"/>
      <c r="E89" s="67"/>
      <c r="F89" s="67"/>
      <c r="G89" s="68"/>
      <c r="H89" s="12">
        <v>637</v>
      </c>
      <c r="I89" s="85">
        <v>0</v>
      </c>
      <c r="J89" s="86"/>
      <c r="K89" s="86"/>
      <c r="L89" s="86"/>
      <c r="M89" s="87"/>
      <c r="N89" s="85">
        <v>168</v>
      </c>
      <c r="O89" s="86"/>
      <c r="P89" s="86"/>
      <c r="Q89" s="86"/>
      <c r="R89" s="87"/>
      <c r="S89" s="8"/>
      <c r="U89" s="41" t="s">
        <v>126</v>
      </c>
    </row>
    <row r="90" spans="2:21" ht="15">
      <c r="B90" s="8"/>
      <c r="C90" s="66" t="s">
        <v>85</v>
      </c>
      <c r="D90" s="67"/>
      <c r="E90" s="67"/>
      <c r="F90" s="67"/>
      <c r="G90" s="68"/>
      <c r="H90" s="12">
        <v>638</v>
      </c>
      <c r="I90" s="85">
        <v>265</v>
      </c>
      <c r="J90" s="86"/>
      <c r="K90" s="86"/>
      <c r="L90" s="86"/>
      <c r="M90" s="87"/>
      <c r="N90" s="85">
        <v>223</v>
      </c>
      <c r="O90" s="86"/>
      <c r="P90" s="86"/>
      <c r="Q90" s="86"/>
      <c r="R90" s="87"/>
      <c r="S90" s="8"/>
      <c r="U90" s="41" t="s">
        <v>127</v>
      </c>
    </row>
    <row r="91" spans="2:21" ht="15">
      <c r="B91" s="8"/>
      <c r="C91" s="66" t="s">
        <v>57</v>
      </c>
      <c r="D91" s="67"/>
      <c r="E91" s="67"/>
      <c r="F91" s="67"/>
      <c r="G91" s="68"/>
      <c r="H91" s="12">
        <v>640</v>
      </c>
      <c r="I91" s="85"/>
      <c r="J91" s="86"/>
      <c r="K91" s="86"/>
      <c r="L91" s="86"/>
      <c r="M91" s="87"/>
      <c r="N91" s="85">
        <v>0</v>
      </c>
      <c r="O91" s="86"/>
      <c r="P91" s="86"/>
      <c r="Q91" s="86"/>
      <c r="R91" s="87"/>
      <c r="S91" s="8"/>
      <c r="U91" s="41" t="s">
        <v>116</v>
      </c>
    </row>
    <row r="92" spans="2:21" ht="15">
      <c r="B92" s="8"/>
      <c r="C92" s="66" t="s">
        <v>49</v>
      </c>
      <c r="D92" s="67"/>
      <c r="E92" s="67"/>
      <c r="F92" s="67"/>
      <c r="G92" s="68"/>
      <c r="H92" s="12">
        <v>650</v>
      </c>
      <c r="I92" s="85">
        <v>0</v>
      </c>
      <c r="J92" s="86"/>
      <c r="K92" s="86"/>
      <c r="L92" s="86"/>
      <c r="M92" s="87"/>
      <c r="N92" s="85">
        <v>0</v>
      </c>
      <c r="O92" s="86"/>
      <c r="P92" s="86"/>
      <c r="Q92" s="86"/>
      <c r="R92" s="87"/>
      <c r="S92" s="8"/>
      <c r="U92" s="41" t="s">
        <v>118</v>
      </c>
    </row>
    <row r="93" spans="2:21" ht="15">
      <c r="B93" s="8"/>
      <c r="C93" s="66" t="s">
        <v>50</v>
      </c>
      <c r="D93" s="67"/>
      <c r="E93" s="67"/>
      <c r="F93" s="67"/>
      <c r="G93" s="68"/>
      <c r="H93" s="12">
        <v>660</v>
      </c>
      <c r="I93" s="85"/>
      <c r="J93" s="86"/>
      <c r="K93" s="86"/>
      <c r="L93" s="86"/>
      <c r="M93" s="87"/>
      <c r="N93" s="85"/>
      <c r="O93" s="86"/>
      <c r="P93" s="86"/>
      <c r="Q93" s="86"/>
      <c r="R93" s="87"/>
      <c r="S93" s="8"/>
      <c r="U93" s="41" t="s">
        <v>119</v>
      </c>
    </row>
    <row r="94" spans="2:21" ht="15">
      <c r="B94" s="8"/>
      <c r="C94" s="66" t="s">
        <v>58</v>
      </c>
      <c r="D94" s="67"/>
      <c r="E94" s="67"/>
      <c r="F94" s="67"/>
      <c r="G94" s="68"/>
      <c r="H94" s="12">
        <v>670</v>
      </c>
      <c r="I94" s="85"/>
      <c r="J94" s="86"/>
      <c r="K94" s="86"/>
      <c r="L94" s="86"/>
      <c r="M94" s="87"/>
      <c r="N94" s="85">
        <v>0</v>
      </c>
      <c r="O94" s="86"/>
      <c r="P94" s="86"/>
      <c r="Q94" s="86"/>
      <c r="R94" s="87"/>
      <c r="S94" s="8"/>
      <c r="U94" s="41"/>
    </row>
    <row r="95" spans="2:21" s="29" customFormat="1" ht="15.75">
      <c r="B95" s="28"/>
      <c r="C95" s="130" t="s">
        <v>59</v>
      </c>
      <c r="D95" s="130"/>
      <c r="E95" s="130"/>
      <c r="F95" s="130"/>
      <c r="G95" s="130"/>
      <c r="H95" s="39">
        <v>690</v>
      </c>
      <c r="I95" s="131">
        <f>SUM(I79:M81,I91:M94)</f>
        <v>17983</v>
      </c>
      <c r="J95" s="131"/>
      <c r="K95" s="131"/>
      <c r="L95" s="131"/>
      <c r="M95" s="131"/>
      <c r="N95" s="131">
        <f>SUM(N79:R81,N91:R94)</f>
        <v>12124</v>
      </c>
      <c r="O95" s="131"/>
      <c r="P95" s="131"/>
      <c r="Q95" s="131"/>
      <c r="R95" s="131"/>
      <c r="S95" s="28"/>
      <c r="U95" s="32" t="str">
        <f>IF(I54-I96=0," ",IF(U96&lt;0,CONCATENATE("Пассив баланса на начало отчетного периода меньше актива на ",-U96," млн.руб."),CONCATENATE("Пассив баланса на начало отчетного периода превышает актив на ",U96," млн.руб.")))</f>
        <v> </v>
      </c>
    </row>
    <row r="96" spans="2:22" s="29" customFormat="1" ht="15.75">
      <c r="B96" s="28"/>
      <c r="C96" s="130" t="s">
        <v>33</v>
      </c>
      <c r="D96" s="130"/>
      <c r="E96" s="130"/>
      <c r="F96" s="130"/>
      <c r="G96" s="130"/>
      <c r="H96" s="39">
        <v>700</v>
      </c>
      <c r="I96" s="131">
        <f>I69+I77+I95</f>
        <v>59745</v>
      </c>
      <c r="J96" s="131"/>
      <c r="K96" s="131"/>
      <c r="L96" s="131"/>
      <c r="M96" s="131"/>
      <c r="N96" s="131">
        <f>N69+N77+N95</f>
        <v>45226</v>
      </c>
      <c r="O96" s="131"/>
      <c r="P96" s="131"/>
      <c r="Q96" s="131"/>
      <c r="R96" s="131"/>
      <c r="S96" s="28"/>
      <c r="U96" s="40">
        <f>IF(ABS(-I54+I96)&gt;0.9,-I54+I96,0)</f>
        <v>0</v>
      </c>
      <c r="V96" s="40">
        <f>IF(ABS(-N54+N96)&gt;0.9,-N54+N96,0)</f>
        <v>0</v>
      </c>
    </row>
    <row r="97" spans="2:22" ht="15.75" customHeight="1">
      <c r="B97" s="8"/>
      <c r="C97" s="8"/>
      <c r="D97" s="8"/>
      <c r="E97" s="8"/>
      <c r="F97" s="8"/>
      <c r="G97" s="8"/>
      <c r="H97" s="8"/>
      <c r="I97" s="8"/>
      <c r="J97" s="8"/>
      <c r="K97" s="8"/>
      <c r="L97" s="8"/>
      <c r="M97" s="8"/>
      <c r="N97" s="8"/>
      <c r="O97" s="8"/>
      <c r="P97" s="8"/>
      <c r="Q97" s="8"/>
      <c r="R97" s="8"/>
      <c r="S97" s="8"/>
      <c r="V97" s="33" t="str">
        <f>IF(N54-N96=0," ",IF(V96&lt;0,CONCATENATE("Пассив баланса на конец отчетного периода меньше актива на ",-V96," млн.руб."),CONCATENATE("Пассив баланса на конец отчетного периода превышает актив на ",V96," млн.руб.")))</f>
        <v> </v>
      </c>
    </row>
    <row r="98" spans="2:19" ht="15">
      <c r="B98" s="8"/>
      <c r="C98" s="151" t="s">
        <v>63</v>
      </c>
      <c r="D98" s="151"/>
      <c r="E98" s="10"/>
      <c r="F98" s="148"/>
      <c r="G98" s="148"/>
      <c r="H98" s="10"/>
      <c r="I98" s="148" t="s">
        <v>172</v>
      </c>
      <c r="J98" s="148"/>
      <c r="K98" s="148"/>
      <c r="L98" s="148"/>
      <c r="M98" s="148"/>
      <c r="N98" s="148"/>
      <c r="O98" s="8"/>
      <c r="P98" s="8"/>
      <c r="Q98" s="8"/>
      <c r="R98" s="8"/>
      <c r="S98" s="8"/>
    </row>
    <row r="99" spans="2:19" s="23" customFormat="1" ht="12">
      <c r="B99" s="24"/>
      <c r="C99" s="25" t="s">
        <v>66</v>
      </c>
      <c r="D99" s="25"/>
      <c r="E99" s="25"/>
      <c r="F99" s="152" t="s">
        <v>65</v>
      </c>
      <c r="G99" s="152"/>
      <c r="H99" s="26"/>
      <c r="I99" s="152" t="s">
        <v>60</v>
      </c>
      <c r="J99" s="152"/>
      <c r="K99" s="152"/>
      <c r="L99" s="152"/>
      <c r="M99" s="152"/>
      <c r="N99" s="152"/>
      <c r="O99" s="24"/>
      <c r="P99" s="24"/>
      <c r="Q99" s="24"/>
      <c r="R99" s="24"/>
      <c r="S99" s="24"/>
    </row>
    <row r="100" spans="2:19" ht="15">
      <c r="B100" s="8"/>
      <c r="C100" s="151" t="s">
        <v>64</v>
      </c>
      <c r="D100" s="151"/>
      <c r="E100" s="10"/>
      <c r="F100" s="148"/>
      <c r="G100" s="148"/>
      <c r="H100" s="10"/>
      <c r="I100" s="148" t="s">
        <v>171</v>
      </c>
      <c r="J100" s="148"/>
      <c r="K100" s="148"/>
      <c r="L100" s="148"/>
      <c r="M100" s="148"/>
      <c r="N100" s="148"/>
      <c r="O100" s="8"/>
      <c r="P100" s="8"/>
      <c r="Q100" s="8"/>
      <c r="R100" s="8"/>
      <c r="S100" s="8"/>
    </row>
    <row r="101" spans="2:19" ht="15">
      <c r="B101" s="8"/>
      <c r="C101" s="16"/>
      <c r="D101" s="16"/>
      <c r="E101" s="16"/>
      <c r="F101" s="152" t="s">
        <v>65</v>
      </c>
      <c r="G101" s="152"/>
      <c r="H101" s="26"/>
      <c r="I101" s="152" t="s">
        <v>60</v>
      </c>
      <c r="J101" s="152"/>
      <c r="K101" s="152"/>
      <c r="L101" s="152"/>
      <c r="M101" s="152"/>
      <c r="N101" s="152"/>
      <c r="O101" s="8"/>
      <c r="P101" s="8"/>
      <c r="Q101" s="8"/>
      <c r="R101" s="8"/>
      <c r="S101" s="8"/>
    </row>
    <row r="102" spans="2:19" ht="15">
      <c r="B102" s="8"/>
      <c r="C102" s="149" t="s">
        <v>177</v>
      </c>
      <c r="D102" s="150"/>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2">
    <mergeCell ref="U51:V51"/>
    <mergeCell ref="F8:R8"/>
    <mergeCell ref="I21:M21"/>
    <mergeCell ref="I98:N98"/>
    <mergeCell ref="C95:G95"/>
    <mergeCell ref="I95:M95"/>
    <mergeCell ref="N95:R95"/>
    <mergeCell ref="C96:G96"/>
    <mergeCell ref="I96:M96"/>
    <mergeCell ref="N96:R96"/>
    <mergeCell ref="F100:G100"/>
    <mergeCell ref="I100:N100"/>
    <mergeCell ref="C102:D102"/>
    <mergeCell ref="C98:D98"/>
    <mergeCell ref="C100:D100"/>
    <mergeCell ref="F98:G98"/>
    <mergeCell ref="F99:G99"/>
    <mergeCell ref="F101:G101"/>
    <mergeCell ref="I101:N101"/>
    <mergeCell ref="I99:N99"/>
    <mergeCell ref="I93:M93"/>
    <mergeCell ref="N93:R93"/>
    <mergeCell ref="C94:G94"/>
    <mergeCell ref="I94:M94"/>
    <mergeCell ref="N94:R94"/>
    <mergeCell ref="C93:G93"/>
    <mergeCell ref="C91:G91"/>
    <mergeCell ref="I91:M91"/>
    <mergeCell ref="N91:R91"/>
    <mergeCell ref="C92:G92"/>
    <mergeCell ref="I92:M92"/>
    <mergeCell ref="N92:R92"/>
    <mergeCell ref="C89:G89"/>
    <mergeCell ref="I89:M89"/>
    <mergeCell ref="N89:R89"/>
    <mergeCell ref="C90:G90"/>
    <mergeCell ref="I90:M90"/>
    <mergeCell ref="N90:R90"/>
    <mergeCell ref="C87:G87"/>
    <mergeCell ref="I87:M87"/>
    <mergeCell ref="N87:R87"/>
    <mergeCell ref="C88:G88"/>
    <mergeCell ref="I88:M88"/>
    <mergeCell ref="N88:R88"/>
    <mergeCell ref="C85:G85"/>
    <mergeCell ref="I85:M85"/>
    <mergeCell ref="N85:R85"/>
    <mergeCell ref="C86:G86"/>
    <mergeCell ref="I86:M86"/>
    <mergeCell ref="N86:R86"/>
    <mergeCell ref="C83:G83"/>
    <mergeCell ref="I83:M83"/>
    <mergeCell ref="N83:R83"/>
    <mergeCell ref="C84:G84"/>
    <mergeCell ref="I84:M84"/>
    <mergeCell ref="N84:R84"/>
    <mergeCell ref="C81:G81"/>
    <mergeCell ref="I81:M81"/>
    <mergeCell ref="N81:R81"/>
    <mergeCell ref="C82:G82"/>
    <mergeCell ref="I82:M82"/>
    <mergeCell ref="N82:R82"/>
    <mergeCell ref="C79:G79"/>
    <mergeCell ref="I79:M79"/>
    <mergeCell ref="N79:R79"/>
    <mergeCell ref="C80:G80"/>
    <mergeCell ref="I80:M80"/>
    <mergeCell ref="N80:R80"/>
    <mergeCell ref="C77:G77"/>
    <mergeCell ref="I77:M77"/>
    <mergeCell ref="N77:R77"/>
    <mergeCell ref="C78:G78"/>
    <mergeCell ref="I78:M78"/>
    <mergeCell ref="N78:R78"/>
    <mergeCell ref="C75:G75"/>
    <mergeCell ref="I75:M75"/>
    <mergeCell ref="N75:R75"/>
    <mergeCell ref="C76:G76"/>
    <mergeCell ref="I76:M76"/>
    <mergeCell ref="N76:R76"/>
    <mergeCell ref="C73:G73"/>
    <mergeCell ref="I73:M73"/>
    <mergeCell ref="N73:R73"/>
    <mergeCell ref="C74:G74"/>
    <mergeCell ref="I74:M74"/>
    <mergeCell ref="N74:R74"/>
    <mergeCell ref="C71:G71"/>
    <mergeCell ref="I71:M71"/>
    <mergeCell ref="N71:R71"/>
    <mergeCell ref="C72:G72"/>
    <mergeCell ref="I72:M72"/>
    <mergeCell ref="N72:R72"/>
    <mergeCell ref="C69:G69"/>
    <mergeCell ref="I69:M69"/>
    <mergeCell ref="N69:R69"/>
    <mergeCell ref="C70:G70"/>
    <mergeCell ref="I70:M70"/>
    <mergeCell ref="N70:R70"/>
    <mergeCell ref="C67:G67"/>
    <mergeCell ref="I67:M67"/>
    <mergeCell ref="N67:R67"/>
    <mergeCell ref="C68:G68"/>
    <mergeCell ref="I68:M68"/>
    <mergeCell ref="N68:R68"/>
    <mergeCell ref="C65:G65"/>
    <mergeCell ref="I65:M65"/>
    <mergeCell ref="N65:R65"/>
    <mergeCell ref="C66:G66"/>
    <mergeCell ref="I66:M66"/>
    <mergeCell ref="N66:R66"/>
    <mergeCell ref="C63:G63"/>
    <mergeCell ref="I63:M63"/>
    <mergeCell ref="N63:R63"/>
    <mergeCell ref="C64:G64"/>
    <mergeCell ref="I64:M64"/>
    <mergeCell ref="N64:R64"/>
    <mergeCell ref="C62:G62"/>
    <mergeCell ref="I62:M62"/>
    <mergeCell ref="N62:R62"/>
    <mergeCell ref="C60:G60"/>
    <mergeCell ref="I60:M60"/>
    <mergeCell ref="N60:R60"/>
    <mergeCell ref="C61:G61"/>
    <mergeCell ref="I61:M61"/>
    <mergeCell ref="N61:R61"/>
    <mergeCell ref="N59:R59"/>
    <mergeCell ref="J57:L57"/>
    <mergeCell ref="I58:M58"/>
    <mergeCell ref="N57:R58"/>
    <mergeCell ref="C57:G58"/>
    <mergeCell ref="H57:H58"/>
    <mergeCell ref="C59:G59"/>
    <mergeCell ref="I59:M59"/>
    <mergeCell ref="C54:G54"/>
    <mergeCell ref="I54:M54"/>
    <mergeCell ref="N54:R54"/>
    <mergeCell ref="C8:E8"/>
    <mergeCell ref="C9:E9"/>
    <mergeCell ref="C10:E10"/>
    <mergeCell ref="C11:E11"/>
    <mergeCell ref="C53:G53"/>
    <mergeCell ref="I53:M53"/>
    <mergeCell ref="N53:R53"/>
    <mergeCell ref="C12:E12"/>
    <mergeCell ref="C13:E13"/>
    <mergeCell ref="L3:R3"/>
    <mergeCell ref="C51:G51"/>
    <mergeCell ref="I51:M51"/>
    <mergeCell ref="N51:R51"/>
    <mergeCell ref="C47:G47"/>
    <mergeCell ref="I47:M47"/>
    <mergeCell ref="N47:R47"/>
    <mergeCell ref="C48:G48"/>
    <mergeCell ref="N46:R46"/>
    <mergeCell ref="C52:G52"/>
    <mergeCell ref="I52:M52"/>
    <mergeCell ref="N52:R52"/>
    <mergeCell ref="C49:G49"/>
    <mergeCell ref="I49:M49"/>
    <mergeCell ref="N49:R49"/>
    <mergeCell ref="C50:G50"/>
    <mergeCell ref="I50:M50"/>
    <mergeCell ref="N50:R50"/>
    <mergeCell ref="C44:G44"/>
    <mergeCell ref="I44:M44"/>
    <mergeCell ref="N44:R44"/>
    <mergeCell ref="I48:M48"/>
    <mergeCell ref="N48:R48"/>
    <mergeCell ref="C45:G45"/>
    <mergeCell ref="I45:M45"/>
    <mergeCell ref="N45:R45"/>
    <mergeCell ref="C46:G46"/>
    <mergeCell ref="I46:M46"/>
    <mergeCell ref="C42:G42"/>
    <mergeCell ref="I42:M42"/>
    <mergeCell ref="N42:R42"/>
    <mergeCell ref="C43:G43"/>
    <mergeCell ref="I43:M43"/>
    <mergeCell ref="N43:R43"/>
    <mergeCell ref="C40:G40"/>
    <mergeCell ref="I40:M40"/>
    <mergeCell ref="N40:R40"/>
    <mergeCell ref="C41:G41"/>
    <mergeCell ref="I41:M41"/>
    <mergeCell ref="N41:R41"/>
    <mergeCell ref="C38:G38"/>
    <mergeCell ref="I38:M38"/>
    <mergeCell ref="N38:R38"/>
    <mergeCell ref="C39:G39"/>
    <mergeCell ref="I39:M39"/>
    <mergeCell ref="N39:R39"/>
    <mergeCell ref="C36:G36"/>
    <mergeCell ref="I36:M36"/>
    <mergeCell ref="N36:R36"/>
    <mergeCell ref="C37:G37"/>
    <mergeCell ref="I37:M37"/>
    <mergeCell ref="N37:R37"/>
    <mergeCell ref="C34:G34"/>
    <mergeCell ref="I34:M34"/>
    <mergeCell ref="N34:R34"/>
    <mergeCell ref="C35:G35"/>
    <mergeCell ref="I35:M35"/>
    <mergeCell ref="N35:R35"/>
    <mergeCell ref="C32:G32"/>
    <mergeCell ref="I32:M32"/>
    <mergeCell ref="N32:R32"/>
    <mergeCell ref="C33:G33"/>
    <mergeCell ref="I33:M33"/>
    <mergeCell ref="N33:R33"/>
    <mergeCell ref="C30:G30"/>
    <mergeCell ref="I30:M30"/>
    <mergeCell ref="N30:R30"/>
    <mergeCell ref="C31:G31"/>
    <mergeCell ref="I31:M31"/>
    <mergeCell ref="N31:R31"/>
    <mergeCell ref="I27:M27"/>
    <mergeCell ref="N27:R27"/>
    <mergeCell ref="C28:G28"/>
    <mergeCell ref="I28:M28"/>
    <mergeCell ref="N28:R28"/>
    <mergeCell ref="C29:G29"/>
    <mergeCell ref="I29:M29"/>
    <mergeCell ref="N29:R29"/>
    <mergeCell ref="C20:G21"/>
    <mergeCell ref="N24:R24"/>
    <mergeCell ref="J20:L20"/>
    <mergeCell ref="N20:R21"/>
    <mergeCell ref="C26:G26"/>
    <mergeCell ref="I26:M26"/>
    <mergeCell ref="N26:R26"/>
    <mergeCell ref="C23:G23"/>
    <mergeCell ref="C25:G25"/>
    <mergeCell ref="I25:M25"/>
    <mergeCell ref="U5:V5"/>
    <mergeCell ref="U6:V6"/>
    <mergeCell ref="G6:I6"/>
    <mergeCell ref="C5:R5"/>
    <mergeCell ref="C7:H7"/>
    <mergeCell ref="H20:H21"/>
    <mergeCell ref="C14:E14"/>
    <mergeCell ref="F9:R9"/>
    <mergeCell ref="F14:R14"/>
    <mergeCell ref="I16:M16"/>
    <mergeCell ref="C56:N56"/>
    <mergeCell ref="I22:M22"/>
    <mergeCell ref="N22:R22"/>
    <mergeCell ref="I23:M23"/>
    <mergeCell ref="N23:R23"/>
    <mergeCell ref="I24:M24"/>
    <mergeCell ref="C22:G22"/>
    <mergeCell ref="C24:G24"/>
    <mergeCell ref="N25:R25"/>
    <mergeCell ref="C27:G27"/>
    <mergeCell ref="F10:R10"/>
    <mergeCell ref="I18:M18"/>
    <mergeCell ref="N18:R18"/>
    <mergeCell ref="F11:R11"/>
    <mergeCell ref="F12:R12"/>
    <mergeCell ref="F13:R13"/>
    <mergeCell ref="N16:R16"/>
    <mergeCell ref="I17:M17"/>
    <mergeCell ref="N17:R17"/>
  </mergeCells>
  <conditionalFormatting sqref="V54 V96">
    <cfRule type="expression" priority="1" dxfId="2" stopIfTrue="1">
      <formula>ABS($V$54)&gt;0.9</formula>
    </cfRule>
  </conditionalFormatting>
  <conditionalFormatting sqref="U54 U96">
    <cfRule type="expression" priority="2" dxfId="2"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34" bestFit="1" customWidth="1"/>
    <col min="2" max="2" width="88.421875" style="34" customWidth="1"/>
    <col min="3" max="4" width="5.57421875" style="34" customWidth="1"/>
    <col min="5" max="16384" width="9.140625" style="34" customWidth="1"/>
  </cols>
  <sheetData>
    <row r="1" spans="1:4" s="49" customFormat="1" ht="13.5">
      <c r="A1" s="59">
        <f>ROW()</f>
        <v>1</v>
      </c>
      <c r="B1" s="59" t="s">
        <v>128</v>
      </c>
      <c r="C1" s="55">
        <v>1.5</v>
      </c>
      <c r="D1" s="55">
        <v>0.2</v>
      </c>
    </row>
    <row r="2" spans="1:4" s="49" customFormat="1" ht="13.5">
      <c r="A2" s="59">
        <f>ROW()</f>
        <v>2</v>
      </c>
      <c r="B2" s="59" t="s">
        <v>129</v>
      </c>
      <c r="C2" s="55">
        <v>1.5</v>
      </c>
      <c r="D2" s="55">
        <v>0.2</v>
      </c>
    </row>
    <row r="3" spans="1:4" s="49" customFormat="1" ht="13.5">
      <c r="A3" s="59">
        <f>ROW()</f>
        <v>3</v>
      </c>
      <c r="B3" s="59" t="s">
        <v>130</v>
      </c>
      <c r="C3" s="55">
        <v>1.5</v>
      </c>
      <c r="D3" s="55">
        <v>0.2</v>
      </c>
    </row>
    <row r="4" spans="1:4" s="49" customFormat="1" ht="13.5">
      <c r="A4" s="59">
        <f>ROW()</f>
        <v>4</v>
      </c>
      <c r="B4" s="59" t="s">
        <v>131</v>
      </c>
      <c r="C4" s="56">
        <v>1.7</v>
      </c>
      <c r="D4" s="55">
        <v>0.3</v>
      </c>
    </row>
    <row r="5" spans="1:4" s="49" customFormat="1" ht="13.5">
      <c r="A5" s="59">
        <f>ROW()</f>
        <v>5</v>
      </c>
      <c r="B5" s="59" t="s">
        <v>132</v>
      </c>
      <c r="C5" s="55">
        <v>1.2</v>
      </c>
      <c r="D5" s="55">
        <v>0.15</v>
      </c>
    </row>
    <row r="6" spans="1:4" s="49" customFormat="1" ht="13.5">
      <c r="A6" s="59">
        <f>ROW()</f>
        <v>6</v>
      </c>
      <c r="B6" s="59" t="s">
        <v>134</v>
      </c>
      <c r="C6" s="56">
        <v>1.3</v>
      </c>
      <c r="D6" s="55">
        <v>0.2</v>
      </c>
    </row>
    <row r="7" spans="1:4" s="49" customFormat="1" ht="13.5">
      <c r="A7" s="59">
        <f>ROW()</f>
        <v>7</v>
      </c>
      <c r="B7" s="59" t="s">
        <v>133</v>
      </c>
      <c r="C7" s="56">
        <v>1.7</v>
      </c>
      <c r="D7" s="55">
        <v>0.3</v>
      </c>
    </row>
    <row r="8" spans="1:4" ht="13.5">
      <c r="A8" s="59">
        <f>ROW()</f>
        <v>8</v>
      </c>
      <c r="B8" s="59" t="s">
        <v>135</v>
      </c>
      <c r="C8" s="55">
        <v>1.3</v>
      </c>
      <c r="D8" s="55">
        <v>0.2</v>
      </c>
    </row>
    <row r="9" spans="1:4" ht="13.5">
      <c r="A9" s="59">
        <f>ROW()</f>
        <v>9</v>
      </c>
      <c r="B9" s="59" t="s">
        <v>136</v>
      </c>
      <c r="C9" s="55">
        <v>1.7</v>
      </c>
      <c r="D9" s="55">
        <v>0.3</v>
      </c>
    </row>
    <row r="10" spans="1:4" ht="13.5">
      <c r="A10" s="59">
        <f>ROW()</f>
        <v>10</v>
      </c>
      <c r="B10" s="59" t="s">
        <v>137</v>
      </c>
      <c r="C10" s="55">
        <v>1.1</v>
      </c>
      <c r="D10" s="55">
        <v>0.15</v>
      </c>
    </row>
    <row r="11" spans="1:4" ht="13.5">
      <c r="A11" s="59">
        <f>ROW()</f>
        <v>11</v>
      </c>
      <c r="B11" s="59" t="s">
        <v>138</v>
      </c>
      <c r="C11" s="55">
        <v>1.7</v>
      </c>
      <c r="D11" s="55">
        <v>0.3</v>
      </c>
    </row>
    <row r="12" spans="1:4" ht="13.5">
      <c r="A12" s="59">
        <f>ROW()</f>
        <v>12</v>
      </c>
      <c r="B12" s="59" t="s">
        <v>139</v>
      </c>
      <c r="C12" s="55">
        <v>1.4</v>
      </c>
      <c r="D12" s="55">
        <v>0.2</v>
      </c>
    </row>
    <row r="13" spans="1:4" ht="13.5">
      <c r="A13" s="59">
        <f>ROW()</f>
        <v>13</v>
      </c>
      <c r="B13" s="59" t="s">
        <v>140</v>
      </c>
      <c r="C13" s="55">
        <v>1.2</v>
      </c>
      <c r="D13" s="55">
        <v>0.15</v>
      </c>
    </row>
    <row r="14" spans="1:4" ht="13.5">
      <c r="A14" s="59">
        <f>ROW()</f>
        <v>14</v>
      </c>
      <c r="B14" s="59" t="s">
        <v>141</v>
      </c>
      <c r="C14" s="55">
        <v>1.3</v>
      </c>
      <c r="D14" s="55">
        <v>0.2</v>
      </c>
    </row>
    <row r="15" spans="1:4" ht="13.5">
      <c r="A15" s="59">
        <f>ROW()</f>
        <v>15</v>
      </c>
      <c r="B15" s="59" t="s">
        <v>142</v>
      </c>
      <c r="C15" s="55">
        <v>1.2</v>
      </c>
      <c r="D15" s="55">
        <v>0.15</v>
      </c>
    </row>
    <row r="16" spans="1:4" ht="13.5">
      <c r="A16" s="59">
        <f>ROW()</f>
        <v>16</v>
      </c>
      <c r="B16" s="59" t="s">
        <v>143</v>
      </c>
      <c r="C16" s="55">
        <v>1.3</v>
      </c>
      <c r="D16" s="55">
        <v>0.2</v>
      </c>
    </row>
    <row r="17" spans="1:4" ht="13.5">
      <c r="A17" s="59">
        <f>ROW()</f>
        <v>17</v>
      </c>
      <c r="B17" s="59" t="s">
        <v>144</v>
      </c>
      <c r="C17" s="56">
        <v>1.3</v>
      </c>
      <c r="D17" s="55">
        <v>0.2</v>
      </c>
    </row>
    <row r="18" spans="1:4" ht="13.5">
      <c r="A18" s="59">
        <f>ROW()</f>
        <v>18</v>
      </c>
      <c r="B18" s="59" t="s">
        <v>145</v>
      </c>
      <c r="C18" s="55">
        <v>1.6</v>
      </c>
      <c r="D18" s="55">
        <v>0.1</v>
      </c>
    </row>
    <row r="19" spans="1:4" ht="13.5">
      <c r="A19" s="59">
        <f>ROW()</f>
        <v>19</v>
      </c>
      <c r="B19" s="59" t="s">
        <v>146</v>
      </c>
      <c r="C19" s="55">
        <v>1.3</v>
      </c>
      <c r="D19" s="55">
        <v>0.2</v>
      </c>
    </row>
    <row r="20" spans="1:4" ht="13.5">
      <c r="A20" s="59">
        <f>ROW()</f>
        <v>20</v>
      </c>
      <c r="B20" s="59" t="s">
        <v>147</v>
      </c>
      <c r="C20" s="55">
        <v>1.7</v>
      </c>
      <c r="D20" s="55">
        <v>0.3</v>
      </c>
    </row>
    <row r="21" spans="1:4" ht="13.5">
      <c r="A21" s="59">
        <f>ROW()</f>
        <v>21</v>
      </c>
      <c r="B21" s="59" t="s">
        <v>148</v>
      </c>
      <c r="C21" s="55">
        <v>1.1</v>
      </c>
      <c r="D21" s="55">
        <v>0.25</v>
      </c>
    </row>
    <row r="22" spans="1:4" ht="13.5">
      <c r="A22" s="59">
        <f>ROW()</f>
        <v>22</v>
      </c>
      <c r="B22" s="59" t="s">
        <v>149</v>
      </c>
      <c r="C22" s="55">
        <v>1.01</v>
      </c>
      <c r="D22" s="55">
        <v>0.3</v>
      </c>
    </row>
    <row r="23" spans="1:4" ht="13.5">
      <c r="A23" s="59">
        <f>ROW()</f>
        <v>23</v>
      </c>
      <c r="B23" s="59" t="s">
        <v>150</v>
      </c>
      <c r="C23" s="55">
        <v>1.1</v>
      </c>
      <c r="D23" s="55">
        <v>0.1</v>
      </c>
    </row>
    <row r="24" spans="1:4" ht="13.5">
      <c r="A24" s="59">
        <f>ROW()</f>
        <v>24</v>
      </c>
      <c r="B24" s="59" t="s">
        <v>151</v>
      </c>
      <c r="C24" s="55">
        <v>1.1</v>
      </c>
      <c r="D24" s="55">
        <v>0.1</v>
      </c>
    </row>
    <row r="25" spans="1:4" ht="13.5">
      <c r="A25" s="59">
        <f>ROW()</f>
        <v>25</v>
      </c>
      <c r="B25" s="59" t="s">
        <v>152</v>
      </c>
      <c r="C25" s="55">
        <v>1.2</v>
      </c>
      <c r="D25" s="55">
        <v>0.15</v>
      </c>
    </row>
    <row r="26" spans="1:4" ht="27">
      <c r="A26" s="59">
        <f>ROW()</f>
        <v>26</v>
      </c>
      <c r="B26" s="60" t="s">
        <v>153</v>
      </c>
      <c r="C26" s="57">
        <v>1</v>
      </c>
      <c r="D26" s="55">
        <v>0.1</v>
      </c>
    </row>
    <row r="27" spans="1:4" ht="13.5">
      <c r="A27" s="59">
        <f>ROW()</f>
        <v>27</v>
      </c>
      <c r="B27" s="59" t="s">
        <v>154</v>
      </c>
      <c r="C27" s="55">
        <v>1.1</v>
      </c>
      <c r="D27" s="55">
        <v>0.1</v>
      </c>
    </row>
    <row r="28" spans="1:4" ht="13.5">
      <c r="A28" s="59">
        <f>ROW()</f>
        <v>28</v>
      </c>
      <c r="B28" s="59" t="s">
        <v>155</v>
      </c>
      <c r="C28" s="58">
        <v>1</v>
      </c>
      <c r="D28" s="55">
        <v>0.1</v>
      </c>
    </row>
    <row r="29" spans="1:4" ht="13.5">
      <c r="A29" s="59">
        <f>ROW()</f>
        <v>29</v>
      </c>
      <c r="B29" s="59" t="s">
        <v>156</v>
      </c>
      <c r="C29" s="55">
        <v>1.15</v>
      </c>
      <c r="D29" s="55">
        <v>0.15</v>
      </c>
    </row>
    <row r="30" spans="1:4" ht="13.5">
      <c r="A30" s="59">
        <f>ROW()</f>
        <v>30</v>
      </c>
      <c r="B30" s="59" t="s">
        <v>157</v>
      </c>
      <c r="C30" s="57">
        <v>1</v>
      </c>
      <c r="D30" s="55">
        <v>0.05</v>
      </c>
    </row>
    <row r="31" spans="1:4" ht="13.5">
      <c r="A31" s="59">
        <f>ROW()</f>
        <v>31</v>
      </c>
      <c r="B31" s="59" t="s">
        <v>158</v>
      </c>
      <c r="C31" s="56">
        <v>1.1</v>
      </c>
      <c r="D31" s="55">
        <v>0.15</v>
      </c>
    </row>
    <row r="32" spans="1:4" ht="13.5">
      <c r="A32" s="59">
        <f>ROW()</f>
        <v>32</v>
      </c>
      <c r="B32" s="59" t="s">
        <v>166</v>
      </c>
      <c r="C32" s="55">
        <v>1.1</v>
      </c>
      <c r="D32" s="55">
        <v>0.1</v>
      </c>
    </row>
    <row r="33" spans="1:4" ht="13.5">
      <c r="A33" s="59">
        <f>ROW()</f>
        <v>33</v>
      </c>
      <c r="B33" s="59" t="s">
        <v>165</v>
      </c>
      <c r="C33" s="55">
        <v>1.1</v>
      </c>
      <c r="D33" s="55">
        <v>0.15</v>
      </c>
    </row>
    <row r="34" spans="1:4" ht="13.5">
      <c r="A34" s="59">
        <f>ROW()</f>
        <v>34</v>
      </c>
      <c r="B34" s="59" t="s">
        <v>164</v>
      </c>
      <c r="C34" s="55">
        <v>1.3</v>
      </c>
      <c r="D34" s="55">
        <v>0.2</v>
      </c>
    </row>
    <row r="35" spans="1:4" ht="13.5">
      <c r="A35" s="59">
        <f>ROW()</f>
        <v>35</v>
      </c>
      <c r="B35" s="59" t="s">
        <v>163</v>
      </c>
      <c r="C35" s="55">
        <v>1.15</v>
      </c>
      <c r="D35" s="55">
        <v>0.2</v>
      </c>
    </row>
    <row r="36" spans="1:4" ht="13.5">
      <c r="A36" s="59">
        <f>ROW()</f>
        <v>36</v>
      </c>
      <c r="B36" s="59" t="s">
        <v>167</v>
      </c>
      <c r="C36" s="58">
        <v>1</v>
      </c>
      <c r="D36" s="55">
        <v>0.05</v>
      </c>
    </row>
    <row r="37" spans="1:4" ht="13.5">
      <c r="A37" s="59">
        <f>ROW()</f>
        <v>37</v>
      </c>
      <c r="B37" s="59" t="s">
        <v>168</v>
      </c>
      <c r="C37" s="55">
        <v>1.2</v>
      </c>
      <c r="D37" s="55">
        <v>0.15</v>
      </c>
    </row>
    <row r="38" spans="1:4" ht="13.5">
      <c r="A38" s="59">
        <f>ROW()</f>
        <v>38</v>
      </c>
      <c r="B38" s="60" t="s">
        <v>159</v>
      </c>
      <c r="C38" s="56">
        <v>1.1</v>
      </c>
      <c r="D38" s="55">
        <v>0.1</v>
      </c>
    </row>
    <row r="39" spans="1:4" ht="13.5">
      <c r="A39" s="59">
        <f>ROW()</f>
        <v>39</v>
      </c>
      <c r="B39" s="61" t="s">
        <v>160</v>
      </c>
      <c r="C39" s="55">
        <v>1.3</v>
      </c>
      <c r="D39" s="55">
        <v>0.2</v>
      </c>
    </row>
    <row r="40" spans="1:4" ht="13.5">
      <c r="A40" s="59">
        <f>ROW()</f>
        <v>40</v>
      </c>
      <c r="B40" s="60" t="s">
        <v>161</v>
      </c>
      <c r="C40" s="56">
        <v>1.1</v>
      </c>
      <c r="D40" s="55">
        <v>0.1</v>
      </c>
    </row>
    <row r="41" spans="1:4" ht="13.5">
      <c r="A41" s="59">
        <f>ROW()</f>
        <v>41</v>
      </c>
      <c r="B41" s="62" t="s">
        <v>162</v>
      </c>
      <c r="C41" s="55">
        <v>1.5</v>
      </c>
      <c r="D41" s="55">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 </dc:creator>
  <cp:keywords/>
  <dc:description/>
  <cp:lastModifiedBy>Ф1</cp:lastModifiedBy>
  <cp:lastPrinted>2016-10-28T06:38:01Z</cp:lastPrinted>
  <dcterms:created xsi:type="dcterms:W3CDTF">2012-02-26T11:03:38Z</dcterms:created>
  <dcterms:modified xsi:type="dcterms:W3CDTF">2024-04-04T11:15:40Z</dcterms:modified>
  <cp:category/>
  <cp:version/>
  <cp:contentType/>
  <cp:contentStatus/>
</cp:coreProperties>
</file>